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145" windowWidth="28320" windowHeight="10305"/>
  </bookViews>
  <sheets>
    <sheet name="Приложение к отчету №1 2021 год" sheetId="15" r:id="rId1"/>
  </sheets>
  <calcPr calcId="144525"/>
</workbook>
</file>

<file path=xl/calcChain.xml><?xml version="1.0" encoding="utf-8"?>
<calcChain xmlns="http://schemas.openxmlformats.org/spreadsheetml/2006/main">
  <c r="Q68" i="15" l="1"/>
  <c r="P68" i="15"/>
  <c r="R68" i="15" s="1"/>
  <c r="N68" i="15"/>
  <c r="M68" i="15"/>
  <c r="J68" i="15"/>
  <c r="H68" i="15"/>
  <c r="G68" i="15"/>
  <c r="I68" i="15" s="1"/>
  <c r="F68" i="15"/>
  <c r="E68" i="15"/>
  <c r="D68" i="15"/>
  <c r="T67" i="15"/>
  <c r="I67" i="15"/>
  <c r="S66" i="15"/>
  <c r="T66" i="15" s="1"/>
  <c r="R66" i="15"/>
  <c r="O66" i="15"/>
  <c r="I66" i="15"/>
  <c r="Q64" i="15"/>
  <c r="P64" i="15"/>
  <c r="N64" i="15"/>
  <c r="M64" i="15"/>
  <c r="K64" i="15"/>
  <c r="J64" i="15"/>
  <c r="H64" i="15"/>
  <c r="G64" i="15"/>
  <c r="E64" i="15"/>
  <c r="D64" i="15"/>
  <c r="R63" i="15"/>
  <c r="I63" i="15"/>
  <c r="F63" i="15"/>
  <c r="S63" i="15" s="1"/>
  <c r="T63" i="15" s="1"/>
  <c r="R62" i="15"/>
  <c r="R64" i="15" s="1"/>
  <c r="O62" i="15"/>
  <c r="O64" i="15" s="1"/>
  <c r="L62" i="15"/>
  <c r="L64" i="15" s="1"/>
  <c r="I62" i="15"/>
  <c r="I64" i="15" s="1"/>
  <c r="F62" i="15"/>
  <c r="F64" i="15" s="1"/>
  <c r="Q60" i="15"/>
  <c r="P60" i="15"/>
  <c r="N60" i="15"/>
  <c r="M60" i="15"/>
  <c r="K60" i="15"/>
  <c r="J60" i="15"/>
  <c r="H60" i="15"/>
  <c r="G60" i="15"/>
  <c r="E60" i="15"/>
  <c r="D60" i="15"/>
  <c r="R59" i="15"/>
  <c r="I59" i="15"/>
  <c r="F59" i="15"/>
  <c r="S59" i="15" s="1"/>
  <c r="T59" i="15" s="1"/>
  <c r="R58" i="15"/>
  <c r="R60" i="15" s="1"/>
  <c r="O58" i="15"/>
  <c r="O60" i="15" s="1"/>
  <c r="L58" i="15"/>
  <c r="L60" i="15" s="1"/>
  <c r="I58" i="15"/>
  <c r="I60" i="15" s="1"/>
  <c r="F58" i="15"/>
  <c r="S58" i="15" s="1"/>
  <c r="Q56" i="15"/>
  <c r="P56" i="15"/>
  <c r="N56" i="15"/>
  <c r="M56" i="15"/>
  <c r="K56" i="15"/>
  <c r="J56" i="15"/>
  <c r="H56" i="15"/>
  <c r="G56" i="15"/>
  <c r="E56" i="15"/>
  <c r="D56" i="15"/>
  <c r="R55" i="15"/>
  <c r="I55" i="15"/>
  <c r="S55" i="15" s="1"/>
  <c r="T55" i="15" s="1"/>
  <c r="F55" i="15"/>
  <c r="R54" i="15"/>
  <c r="R56" i="15" s="1"/>
  <c r="O54" i="15"/>
  <c r="O56" i="15" s="1"/>
  <c r="L54" i="15"/>
  <c r="L56" i="15" s="1"/>
  <c r="I54" i="15"/>
  <c r="I56" i="15" s="1"/>
  <c r="F54" i="15"/>
  <c r="F56" i="15" s="1"/>
  <c r="Q52" i="15"/>
  <c r="P52" i="15"/>
  <c r="N52" i="15"/>
  <c r="M52" i="15"/>
  <c r="L52" i="15"/>
  <c r="K52" i="15"/>
  <c r="J52" i="15"/>
  <c r="I52" i="15"/>
  <c r="H52" i="15"/>
  <c r="G52" i="15"/>
  <c r="E52" i="15"/>
  <c r="D52" i="15"/>
  <c r="R51" i="15"/>
  <c r="I51" i="15"/>
  <c r="F51" i="15"/>
  <c r="S51" i="15" s="1"/>
  <c r="T51" i="15" s="1"/>
  <c r="R50" i="15"/>
  <c r="R52" i="15" s="1"/>
  <c r="O50" i="15"/>
  <c r="O52" i="15" s="1"/>
  <c r="F50" i="15"/>
  <c r="F52" i="15" s="1"/>
  <c r="Q48" i="15"/>
  <c r="P48" i="15"/>
  <c r="N48" i="15"/>
  <c r="M48" i="15"/>
  <c r="K48" i="15"/>
  <c r="J48" i="15"/>
  <c r="H48" i="15"/>
  <c r="G48" i="15"/>
  <c r="E48" i="15"/>
  <c r="D48" i="15"/>
  <c r="R47" i="15"/>
  <c r="L47" i="15"/>
  <c r="I47" i="15"/>
  <c r="F47" i="15"/>
  <c r="S47" i="15" s="1"/>
  <c r="T47" i="15" s="1"/>
  <c r="R46" i="15"/>
  <c r="R48" i="15" s="1"/>
  <c r="O46" i="15"/>
  <c r="O48" i="15" s="1"/>
  <c r="L46" i="15"/>
  <c r="L48" i="15" s="1"/>
  <c r="I46" i="15"/>
  <c r="S46" i="15" s="1"/>
  <c r="F46" i="15"/>
  <c r="F48" i="15" s="1"/>
  <c r="Q44" i="15"/>
  <c r="P44" i="15"/>
  <c r="O44" i="15"/>
  <c r="N44" i="15"/>
  <c r="M44" i="15"/>
  <c r="K44" i="15"/>
  <c r="J44" i="15"/>
  <c r="H44" i="15"/>
  <c r="G44" i="15"/>
  <c r="E44" i="15"/>
  <c r="D44" i="15"/>
  <c r="F44" i="15" s="1"/>
  <c r="R43" i="15"/>
  <c r="L43" i="15"/>
  <c r="I43" i="15"/>
  <c r="F43" i="15"/>
  <c r="S43" i="15" s="1"/>
  <c r="T43" i="15" s="1"/>
  <c r="R42" i="15"/>
  <c r="R44" i="15" s="1"/>
  <c r="L42" i="15"/>
  <c r="L44" i="15" s="1"/>
  <c r="I42" i="15"/>
  <c r="I44" i="15" s="1"/>
  <c r="F42" i="15"/>
  <c r="S42" i="15" s="1"/>
  <c r="Q40" i="15"/>
  <c r="P40" i="15"/>
  <c r="O40" i="15"/>
  <c r="N40" i="15"/>
  <c r="M40" i="15"/>
  <c r="L40" i="15"/>
  <c r="K40" i="15"/>
  <c r="J40" i="15"/>
  <c r="H40" i="15"/>
  <c r="G40" i="15"/>
  <c r="E40" i="15"/>
  <c r="D40" i="15"/>
  <c r="F40" i="15" s="1"/>
  <c r="R39" i="15"/>
  <c r="I39" i="15"/>
  <c r="F39" i="15"/>
  <c r="S39" i="15" s="1"/>
  <c r="T39" i="15" s="1"/>
  <c r="R38" i="15"/>
  <c r="R40" i="15" s="1"/>
  <c r="I38" i="15"/>
  <c r="I40" i="15" s="1"/>
  <c r="F38" i="15"/>
  <c r="Q36" i="15"/>
  <c r="P36" i="15"/>
  <c r="N36" i="15"/>
  <c r="M36" i="15"/>
  <c r="K36" i="15"/>
  <c r="J36" i="15"/>
  <c r="H36" i="15"/>
  <c r="G36" i="15"/>
  <c r="E36" i="15"/>
  <c r="D36" i="15"/>
  <c r="F36" i="15" s="1"/>
  <c r="R35" i="15"/>
  <c r="L35" i="15"/>
  <c r="L36" i="15" s="1"/>
  <c r="F35" i="15"/>
  <c r="R34" i="15"/>
  <c r="R36" i="15" s="1"/>
  <c r="O34" i="15"/>
  <c r="O36" i="15" s="1"/>
  <c r="I34" i="15"/>
  <c r="I36" i="15" s="1"/>
  <c r="F34" i="15"/>
  <c r="S34" i="15" s="1"/>
  <c r="Q32" i="15"/>
  <c r="P32" i="15"/>
  <c r="N32" i="15"/>
  <c r="M32" i="15"/>
  <c r="K32" i="15"/>
  <c r="J32" i="15"/>
  <c r="H32" i="15"/>
  <c r="G32" i="15"/>
  <c r="E32" i="15"/>
  <c r="D32" i="15"/>
  <c r="R31" i="15"/>
  <c r="I31" i="15"/>
  <c r="S31" i="15" s="1"/>
  <c r="T31" i="15" s="1"/>
  <c r="F31" i="15"/>
  <c r="R30" i="15"/>
  <c r="R32" i="15" s="1"/>
  <c r="O30" i="15"/>
  <c r="O32" i="15" s="1"/>
  <c r="L30" i="15"/>
  <c r="L32" i="15" s="1"/>
  <c r="I30" i="15"/>
  <c r="I32" i="15" s="1"/>
  <c r="F30" i="15"/>
  <c r="F32" i="15" s="1"/>
  <c r="S32" i="15" s="1"/>
  <c r="T32" i="15" s="1"/>
  <c r="Q28" i="15"/>
  <c r="P28" i="15"/>
  <c r="O28" i="15"/>
  <c r="N28" i="15"/>
  <c r="M28" i="15"/>
  <c r="K28" i="15"/>
  <c r="J28" i="15"/>
  <c r="H28" i="15"/>
  <c r="G28" i="15"/>
  <c r="E28" i="15"/>
  <c r="D28" i="15"/>
  <c r="F28" i="15" s="1"/>
  <c r="R27" i="15"/>
  <c r="O27" i="15"/>
  <c r="I27" i="15"/>
  <c r="F27" i="15"/>
  <c r="S27" i="15" s="1"/>
  <c r="T27" i="15" s="1"/>
  <c r="R26" i="15"/>
  <c r="R28" i="15" s="1"/>
  <c r="L26" i="15"/>
  <c r="L28" i="15" s="1"/>
  <c r="I26" i="15"/>
  <c r="I28" i="15" s="1"/>
  <c r="F26" i="15"/>
  <c r="S26" i="15" s="1"/>
  <c r="Q24" i="15"/>
  <c r="P24" i="15"/>
  <c r="O24" i="15"/>
  <c r="N24" i="15"/>
  <c r="M24" i="15"/>
  <c r="L24" i="15"/>
  <c r="K24" i="15"/>
  <c r="J24" i="15"/>
  <c r="H24" i="15"/>
  <c r="G24" i="15"/>
  <c r="E24" i="15"/>
  <c r="D24" i="15"/>
  <c r="F24" i="15" s="1"/>
  <c r="R23" i="15"/>
  <c r="I23" i="15"/>
  <c r="S23" i="15" s="1"/>
  <c r="T23" i="15" s="1"/>
  <c r="F23" i="15"/>
  <c r="R22" i="15"/>
  <c r="R24" i="15" s="1"/>
  <c r="L22" i="15"/>
  <c r="I22" i="15"/>
  <c r="I24" i="15" s="1"/>
  <c r="F22" i="15"/>
  <c r="S22" i="15" s="1"/>
  <c r="R20" i="15"/>
  <c r="Q20" i="15"/>
  <c r="P20" i="15"/>
  <c r="N20" i="15"/>
  <c r="M20" i="15"/>
  <c r="K20" i="15"/>
  <c r="J20" i="15"/>
  <c r="H20" i="15"/>
  <c r="G20" i="15"/>
  <c r="E20" i="15"/>
  <c r="D20" i="15"/>
  <c r="F20" i="15" s="1"/>
  <c r="R19" i="15"/>
  <c r="I19" i="15"/>
  <c r="S19" i="15" s="1"/>
  <c r="T19" i="15" s="1"/>
  <c r="F19" i="15"/>
  <c r="R18" i="15"/>
  <c r="O18" i="15"/>
  <c r="O20" i="15" s="1"/>
  <c r="L18" i="15"/>
  <c r="L20" i="15" s="1"/>
  <c r="I18" i="15"/>
  <c r="I20" i="15" s="1"/>
  <c r="F18" i="15"/>
  <c r="S18" i="15" s="1"/>
  <c r="Q16" i="15"/>
  <c r="Q69" i="15" s="1"/>
  <c r="P16" i="15"/>
  <c r="P69" i="15" s="1"/>
  <c r="N16" i="15"/>
  <c r="N69" i="15" s="1"/>
  <c r="M16" i="15"/>
  <c r="M69" i="15" s="1"/>
  <c r="L16" i="15"/>
  <c r="L69" i="15" s="1"/>
  <c r="K16" i="15"/>
  <c r="K69" i="15" s="1"/>
  <c r="J16" i="15"/>
  <c r="J69" i="15" s="1"/>
  <c r="I16" i="15"/>
  <c r="H16" i="15"/>
  <c r="H69" i="15" s="1"/>
  <c r="G16" i="15"/>
  <c r="G69" i="15" s="1"/>
  <c r="E16" i="15"/>
  <c r="E69" i="15" s="1"/>
  <c r="D16" i="15"/>
  <c r="D69" i="15" s="1"/>
  <c r="R15" i="15"/>
  <c r="R16" i="15" s="1"/>
  <c r="R69" i="15" s="1"/>
  <c r="I15" i="15"/>
  <c r="F15" i="15"/>
  <c r="S15" i="15" s="1"/>
  <c r="R14" i="15"/>
  <c r="O14" i="15"/>
  <c r="O16" i="15" s="1"/>
  <c r="O69" i="15" s="1"/>
  <c r="F14" i="15"/>
  <c r="T15" i="15" l="1"/>
  <c r="T22" i="15"/>
  <c r="S24" i="15"/>
  <c r="T24" i="15" s="1"/>
  <c r="T34" i="15"/>
  <c r="T18" i="15"/>
  <c r="S20" i="15"/>
  <c r="T20" i="15" s="1"/>
  <c r="S28" i="15"/>
  <c r="T28" i="15" s="1"/>
  <c r="T26" i="15"/>
  <c r="S44" i="15"/>
  <c r="T44" i="15" s="1"/>
  <c r="T42" i="15"/>
  <c r="S48" i="15"/>
  <c r="T48" i="15" s="1"/>
  <c r="T46" i="15"/>
  <c r="S60" i="15"/>
  <c r="T60" i="15" s="1"/>
  <c r="T58" i="15"/>
  <c r="S68" i="15"/>
  <c r="T68" i="15" s="1"/>
  <c r="F16" i="15"/>
  <c r="S30" i="15"/>
  <c r="T30" i="15" s="1"/>
  <c r="I48" i="15"/>
  <c r="I69" i="15" s="1"/>
  <c r="S54" i="15"/>
  <c r="F60" i="15"/>
  <c r="S62" i="15"/>
  <c r="S14" i="15"/>
  <c r="T14" i="15" s="1"/>
  <c r="S35" i="15"/>
  <c r="T35" i="15" s="1"/>
  <c r="S38" i="15"/>
  <c r="S50" i="15"/>
  <c r="S52" i="15" l="1"/>
  <c r="T52" i="15" s="1"/>
  <c r="T50" i="15"/>
  <c r="T62" i="15"/>
  <c r="S64" i="15"/>
  <c r="T64" i="15" s="1"/>
  <c r="T54" i="15"/>
  <c r="S56" i="15"/>
  <c r="T56" i="15" s="1"/>
  <c r="S36" i="15"/>
  <c r="T36" i="15" s="1"/>
  <c r="S40" i="15"/>
  <c r="T40" i="15" s="1"/>
  <c r="T38" i="15"/>
  <c r="F69" i="15"/>
  <c r="S16" i="15"/>
  <c r="S69" i="15" l="1"/>
  <c r="T69" i="15" s="1"/>
  <c r="T16" i="15"/>
</calcChain>
</file>

<file path=xl/sharedStrings.xml><?xml version="1.0" encoding="utf-8"?>
<sst xmlns="http://schemas.openxmlformats.org/spreadsheetml/2006/main" count="105" uniqueCount="52">
  <si>
    <t>ЗАПРОС ПРЕДЛОЖЕНИЙ</t>
  </si>
  <si>
    <t>ЭЛЕКТРОННЫЙ АУКЦИОН</t>
  </si>
  <si>
    <t>ЗАПРОС КОТИРОВОК</t>
  </si>
  <si>
    <t>ЕДИНСТВЕННЫЙ ПОСТАВЩИК</t>
  </si>
  <si>
    <t>(Тыс. руб.)</t>
  </si>
  <si>
    <t>Цена контракта (тыс. руб.)</t>
  </si>
  <si>
    <t>Цена контракта   (тыс. руб.)</t>
  </si>
  <si>
    <t>Общая экономия бюджетных средств            (тыс. руб.)</t>
  </si>
  <si>
    <t>Относительный объем экономии бюджетных средств      (%)</t>
  </si>
  <si>
    <t>итого</t>
  </si>
  <si>
    <t>Приложение 1 к Отчету</t>
  </si>
  <si>
    <t>Информация о закупках в разрезе городский и сельских поселений МО Приозерский муниципальный район</t>
  </si>
  <si>
    <t>№ п/п</t>
  </si>
  <si>
    <t>Способ размещения заказа</t>
  </si>
  <si>
    <t>Наименование поселения</t>
  </si>
  <si>
    <t xml:space="preserve">1. </t>
  </si>
  <si>
    <t>Громовское с/п</t>
  </si>
  <si>
    <t>2.</t>
  </si>
  <si>
    <t>Запорожское с/п</t>
  </si>
  <si>
    <t>Красноозерное с/п</t>
  </si>
  <si>
    <t>3.</t>
  </si>
  <si>
    <t xml:space="preserve">   НМЦК         (тыс. руб.)</t>
  </si>
  <si>
    <t xml:space="preserve">   НМЦК          (тыс. руб.)</t>
  </si>
  <si>
    <t>Экономия  (тыс. руб.)</t>
  </si>
  <si>
    <t>Ларионовскоес/п</t>
  </si>
  <si>
    <t>4.</t>
  </si>
  <si>
    <t>Мельниковское с/п</t>
  </si>
  <si>
    <t>Мичуринское с/п</t>
  </si>
  <si>
    <t>5.</t>
  </si>
  <si>
    <t>6.</t>
  </si>
  <si>
    <t>Петровское с/п</t>
  </si>
  <si>
    <t>Плодовское с/п</t>
  </si>
  <si>
    <t>7.</t>
  </si>
  <si>
    <t>8.</t>
  </si>
  <si>
    <t>9.</t>
  </si>
  <si>
    <t>Раздольевское с/п</t>
  </si>
  <si>
    <t>10.</t>
  </si>
  <si>
    <t>Ромашкинское с/п</t>
  </si>
  <si>
    <t>11.</t>
  </si>
  <si>
    <t>Севастьяновское с/п</t>
  </si>
  <si>
    <t>12.</t>
  </si>
  <si>
    <t>Сосновское с/п</t>
  </si>
  <si>
    <t>Кузнечное г/п</t>
  </si>
  <si>
    <t>13.</t>
  </si>
  <si>
    <t>14.</t>
  </si>
  <si>
    <t>Приозерское г/п</t>
  </si>
  <si>
    <t>ВСЕГО</t>
  </si>
  <si>
    <t>Заключены контракты  с победителями конкурсных процедур</t>
  </si>
  <si>
    <t>Заключены  контракты  с единственным поставщиком   (п.25 ст.93)</t>
  </si>
  <si>
    <t>ЗА 2021 ГОД</t>
  </si>
  <si>
    <t>Таблица 1</t>
  </si>
  <si>
    <t>КОНКУРС (ОТКРЫТЫЙ КОНКУРС, КОНКУРС С ОГРАНИЧЕННЫМ УЧАСТИЕМ)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</si>
</sst>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%"/>
    <numFmt numFmtId="166" formatCode="0.0"/>
  </numFmts>
  <fonts count="5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b/>
      <sz val="9"/>
      <color rgb="FFC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8"/>
      <color rgb="FFC00000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b/>
      <sz val="6"/>
      <color theme="1"/>
      <name val="Times New Roman"/>
      <family val="1"/>
      <charset val="204"/>
    </font>
    <font>
      <b/>
      <i/>
      <sz val="9"/>
      <color rgb="FF760000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charset val="204"/>
      <scheme val="minor"/>
    </font>
    <font>
      <b/>
      <u/>
      <sz val="10"/>
      <color theme="1"/>
      <name val="Calibri"/>
      <family val="2"/>
      <charset val="204"/>
      <scheme val="minor"/>
    </font>
    <font>
      <u/>
      <sz val="10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b/>
      <sz val="7"/>
      <color theme="1"/>
      <name val="Calibri"/>
      <family val="2"/>
      <charset val="204"/>
      <scheme val="minor"/>
    </font>
    <font>
      <b/>
      <sz val="8"/>
      <color theme="1"/>
      <name val="Arial"/>
      <family val="2"/>
      <charset val="204"/>
    </font>
    <font>
      <b/>
      <sz val="8"/>
      <name val="Arial"/>
      <family val="2"/>
      <charset val="204"/>
    </font>
    <font>
      <b/>
      <sz val="8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9"/>
      <color rgb="FFFF0000"/>
      <name val="Calibri"/>
      <family val="2"/>
      <charset val="204"/>
      <scheme val="minor"/>
    </font>
    <font>
      <b/>
      <sz val="7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8"/>
      <color theme="1"/>
      <name val="Calibri"/>
      <family val="2"/>
      <scheme val="minor"/>
    </font>
    <font>
      <sz val="8"/>
      <color rgb="FFFF0000"/>
      <name val="Calibri"/>
      <family val="2"/>
      <charset val="204"/>
      <scheme val="minor"/>
    </font>
    <font>
      <b/>
      <sz val="10"/>
      <color theme="1"/>
      <name val="Calibri"/>
      <family val="2"/>
      <scheme val="minor"/>
    </font>
    <font>
      <b/>
      <sz val="9"/>
      <name val="Calibri"/>
      <family val="2"/>
      <charset val="204"/>
      <scheme val="minor"/>
    </font>
    <font>
      <b/>
      <sz val="9"/>
      <color rgb="FFFF0000"/>
      <name val="Times New Roman"/>
      <family val="1"/>
      <charset val="204"/>
    </font>
    <font>
      <b/>
      <sz val="8"/>
      <color rgb="FFFF0000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i/>
      <sz val="10"/>
      <color theme="1"/>
      <name val="Calibri"/>
      <family val="2"/>
      <charset val="204"/>
      <scheme val="minor"/>
    </font>
    <font>
      <b/>
      <i/>
      <sz val="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11"/>
      <color rgb="FFFF0000"/>
      <name val="Calibri"/>
      <family val="2"/>
      <scheme val="minor"/>
    </font>
    <font>
      <b/>
      <sz val="7"/>
      <name val="Arial"/>
      <family val="2"/>
      <charset val="204"/>
    </font>
    <font>
      <b/>
      <i/>
      <sz val="10"/>
      <color rgb="FF760000"/>
      <name val="Times New Roman"/>
      <family val="1"/>
      <charset val="204"/>
    </font>
    <font>
      <b/>
      <sz val="9"/>
      <color theme="6" tint="-0.24997711111789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2">
    <xf numFmtId="0" fontId="0" fillId="0" borderId="0" xfId="0"/>
    <xf numFmtId="0" fontId="0" fillId="2" borderId="0" xfId="0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/>
    <xf numFmtId="0" fontId="3" fillId="2" borderId="0" xfId="0" applyFont="1" applyFill="1" applyBorder="1" applyAlignment="1">
      <alignment wrapText="1"/>
    </xf>
    <xf numFmtId="4" fontId="0" fillId="2" borderId="0" xfId="0" applyNumberFormat="1" applyFill="1" applyBorder="1"/>
    <xf numFmtId="0" fontId="2" fillId="0" borderId="0" xfId="0" applyFont="1"/>
    <xf numFmtId="0" fontId="0" fillId="0" borderId="12" xfId="0" applyBorder="1"/>
    <xf numFmtId="0" fontId="0" fillId="0" borderId="10" xfId="0" applyBorder="1"/>
    <xf numFmtId="0" fontId="0" fillId="0" borderId="0" xfId="0" applyBorder="1"/>
    <xf numFmtId="0" fontId="0" fillId="0" borderId="16" xfId="0" applyBorder="1"/>
    <xf numFmtId="165" fontId="10" fillId="0" borderId="1" xfId="0" applyNumberFormat="1" applyFont="1" applyBorder="1" applyAlignment="1">
      <alignment horizontal="center" vertical="center" wrapText="1"/>
    </xf>
    <xf numFmtId="0" fontId="0" fillId="0" borderId="3" xfId="0" applyBorder="1"/>
    <xf numFmtId="0" fontId="13" fillId="0" borderId="0" xfId="0" applyFont="1"/>
    <xf numFmtId="0" fontId="4" fillId="0" borderId="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0" fontId="0" fillId="0" borderId="1" xfId="0" applyBorder="1"/>
    <xf numFmtId="166" fontId="6" fillId="0" borderId="13" xfId="0" applyNumberFormat="1" applyFont="1" applyBorder="1" applyAlignment="1">
      <alignment horizontal="center" vertical="center" wrapText="1"/>
    </xf>
    <xf numFmtId="166" fontId="17" fillId="0" borderId="13" xfId="0" applyNumberFormat="1" applyFont="1" applyBorder="1" applyAlignment="1">
      <alignment horizontal="center" vertical="center" wrapText="1"/>
    </xf>
    <xf numFmtId="0" fontId="0" fillId="0" borderId="5" xfId="0" applyBorder="1"/>
    <xf numFmtId="0" fontId="0" fillId="0" borderId="8" xfId="0" applyBorder="1"/>
    <xf numFmtId="0" fontId="0" fillId="0" borderId="15" xfId="0" applyBorder="1"/>
    <xf numFmtId="0" fontId="2" fillId="0" borderId="15" xfId="0" applyFont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0" fillId="3" borderId="13" xfId="0" applyFill="1" applyBorder="1"/>
    <xf numFmtId="0" fontId="0" fillId="3" borderId="7" xfId="0" applyFill="1" applyBorder="1"/>
    <xf numFmtId="0" fontId="0" fillId="3" borderId="12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4" xfId="0" applyFill="1" applyBorder="1"/>
    <xf numFmtId="0" fontId="8" fillId="3" borderId="3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0" fillId="3" borderId="0" xfId="0" applyFill="1" applyBorder="1"/>
    <xf numFmtId="0" fontId="9" fillId="3" borderId="14" xfId="0" applyFont="1" applyFill="1" applyBorder="1" applyAlignment="1">
      <alignment vertical="center" wrapText="1"/>
    </xf>
    <xf numFmtId="0" fontId="9" fillId="3" borderId="4" xfId="0" applyFont="1" applyFill="1" applyBorder="1" applyAlignment="1">
      <alignment vertical="center" wrapText="1"/>
    </xf>
    <xf numFmtId="0" fontId="0" fillId="3" borderId="1" xfId="0" applyFill="1" applyBorder="1"/>
    <xf numFmtId="0" fontId="2" fillId="3" borderId="16" xfId="0" applyFont="1" applyFill="1" applyBorder="1" applyAlignment="1">
      <alignment horizontal="center"/>
    </xf>
    <xf numFmtId="0" fontId="0" fillId="3" borderId="2" xfId="0" applyFill="1" applyBorder="1"/>
    <xf numFmtId="0" fontId="18" fillId="3" borderId="15" xfId="0" applyFont="1" applyFill="1" applyBorder="1"/>
    <xf numFmtId="0" fontId="19" fillId="3" borderId="3" xfId="0" applyFont="1" applyFill="1" applyBorder="1"/>
    <xf numFmtId="0" fontId="14" fillId="3" borderId="5" xfId="0" applyFont="1" applyFill="1" applyBorder="1"/>
    <xf numFmtId="0" fontId="14" fillId="3" borderId="7" xfId="0" applyFont="1" applyFill="1" applyBorder="1"/>
    <xf numFmtId="0" fontId="14" fillId="3" borderId="8" xfId="0" applyFont="1" applyFill="1" applyBorder="1"/>
    <xf numFmtId="0" fontId="14" fillId="3" borderId="9" xfId="0" applyFont="1" applyFill="1" applyBorder="1"/>
    <xf numFmtId="0" fontId="20" fillId="2" borderId="0" xfId="0" applyFont="1" applyFill="1" applyBorder="1"/>
    <xf numFmtId="4" fontId="11" fillId="2" borderId="0" xfId="0" applyNumberFormat="1" applyFont="1" applyFill="1" applyBorder="1"/>
    <xf numFmtId="4" fontId="21" fillId="2" borderId="0" xfId="0" applyNumberFormat="1" applyFont="1" applyFill="1" applyBorder="1"/>
    <xf numFmtId="165" fontId="2" fillId="2" borderId="0" xfId="0" applyNumberFormat="1" applyFont="1" applyFill="1" applyBorder="1"/>
    <xf numFmtId="4" fontId="20" fillId="2" borderId="0" xfId="0" applyNumberFormat="1" applyFont="1" applyFill="1" applyBorder="1"/>
    <xf numFmtId="165" fontId="22" fillId="2" borderId="0" xfId="0" applyNumberFormat="1" applyFont="1" applyFill="1" applyBorder="1"/>
    <xf numFmtId="165" fontId="21" fillId="2" borderId="0" xfId="0" applyNumberFormat="1" applyFont="1" applyFill="1" applyBorder="1"/>
    <xf numFmtId="165" fontId="20" fillId="2" borderId="0" xfId="0" applyNumberFormat="1" applyFont="1" applyFill="1" applyBorder="1"/>
    <xf numFmtId="4" fontId="28" fillId="2" borderId="0" xfId="0" applyNumberFormat="1" applyFont="1" applyFill="1" applyBorder="1"/>
    <xf numFmtId="0" fontId="2" fillId="2" borderId="0" xfId="0" applyFont="1" applyFill="1" applyBorder="1" applyAlignment="1">
      <alignment horizontal="left"/>
    </xf>
    <xf numFmtId="4" fontId="2" fillId="0" borderId="0" xfId="0" applyNumberFormat="1" applyFont="1" applyBorder="1"/>
    <xf numFmtId="0" fontId="34" fillId="2" borderId="0" xfId="0" applyFont="1" applyFill="1" applyBorder="1"/>
    <xf numFmtId="0" fontId="4" fillId="0" borderId="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2" borderId="0" xfId="0" applyFill="1"/>
    <xf numFmtId="164" fontId="20" fillId="2" borderId="0" xfId="0" applyNumberFormat="1" applyFont="1" applyFill="1"/>
    <xf numFmtId="4" fontId="37" fillId="2" borderId="0" xfId="0" applyNumberFormat="1" applyFont="1" applyFill="1" applyBorder="1"/>
    <xf numFmtId="4" fontId="40" fillId="2" borderId="0" xfId="0" applyNumberFormat="1" applyFont="1" applyFill="1" applyBorder="1"/>
    <xf numFmtId="4" fontId="36" fillId="2" borderId="0" xfId="0" applyNumberFormat="1" applyFont="1" applyFill="1" applyBorder="1"/>
    <xf numFmtId="0" fontId="28" fillId="2" borderId="0" xfId="0" applyNumberFormat="1" applyFont="1" applyFill="1" applyBorder="1"/>
    <xf numFmtId="164" fontId="2" fillId="2" borderId="0" xfId="0" applyNumberFormat="1" applyFont="1" applyFill="1" applyBorder="1"/>
    <xf numFmtId="164" fontId="0" fillId="2" borderId="0" xfId="0" applyNumberFormat="1" applyFill="1" applyBorder="1"/>
    <xf numFmtId="4" fontId="2" fillId="2" borderId="0" xfId="0" applyNumberFormat="1" applyFont="1" applyFill="1" applyBorder="1"/>
    <xf numFmtId="164" fontId="11" fillId="2" borderId="0" xfId="0" applyNumberFormat="1" applyFont="1" applyFill="1" applyBorder="1"/>
    <xf numFmtId="4" fontId="24" fillId="2" borderId="0" xfId="0" applyNumberFormat="1" applyFont="1" applyFill="1" applyBorder="1"/>
    <xf numFmtId="164" fontId="28" fillId="2" borderId="0" xfId="0" applyNumberFormat="1" applyFont="1" applyFill="1" applyBorder="1"/>
    <xf numFmtId="164" fontId="31" fillId="2" borderId="0" xfId="0" applyNumberFormat="1" applyFont="1" applyFill="1" applyBorder="1"/>
    <xf numFmtId="0" fontId="2" fillId="2" borderId="0" xfId="0" applyFont="1" applyFill="1" applyBorder="1" applyAlignment="1">
      <alignment horizontal="right"/>
    </xf>
    <xf numFmtId="4" fontId="31" fillId="2" borderId="0" xfId="0" applyNumberFormat="1" applyFont="1" applyFill="1" applyBorder="1"/>
    <xf numFmtId="166" fontId="0" fillId="2" borderId="0" xfId="0" applyNumberFormat="1" applyFill="1" applyBorder="1"/>
    <xf numFmtId="164" fontId="20" fillId="2" borderId="0" xfId="0" applyNumberFormat="1" applyFont="1" applyFill="1" applyBorder="1"/>
    <xf numFmtId="0" fontId="28" fillId="2" borderId="0" xfId="0" applyFont="1" applyFill="1" applyBorder="1"/>
    <xf numFmtId="164" fontId="18" fillId="2" borderId="0" xfId="0" applyNumberFormat="1" applyFont="1" applyFill="1" applyBorder="1"/>
    <xf numFmtId="0" fontId="20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wrapText="1"/>
    </xf>
    <xf numFmtId="165" fontId="0" fillId="2" borderId="0" xfId="0" applyNumberFormat="1" applyFill="1" applyBorder="1"/>
    <xf numFmtId="164" fontId="38" fillId="2" borderId="0" xfId="0" applyNumberFormat="1" applyFont="1" applyFill="1" applyBorder="1"/>
    <xf numFmtId="4" fontId="32" fillId="2" borderId="0" xfId="0" applyNumberFormat="1" applyFont="1" applyFill="1" applyBorder="1"/>
    <xf numFmtId="164" fontId="32" fillId="2" borderId="0" xfId="0" applyNumberFormat="1" applyFont="1" applyFill="1" applyBorder="1"/>
    <xf numFmtId="4" fontId="29" fillId="2" borderId="0" xfId="0" applyNumberFormat="1" applyFont="1" applyFill="1" applyBorder="1"/>
    <xf numFmtId="0" fontId="11" fillId="2" borderId="0" xfId="0" applyFont="1" applyFill="1" applyBorder="1" applyAlignment="1">
      <alignment horizontal="center"/>
    </xf>
    <xf numFmtId="0" fontId="29" fillId="2" borderId="0" xfId="0" applyFont="1" applyFill="1" applyBorder="1"/>
    <xf numFmtId="164" fontId="30" fillId="2" borderId="0" xfId="0" applyNumberFormat="1" applyFont="1" applyFill="1" applyBorder="1"/>
    <xf numFmtId="0" fontId="11" fillId="2" borderId="0" xfId="0" applyFont="1" applyFill="1" applyBorder="1"/>
    <xf numFmtId="10" fontId="0" fillId="2" borderId="0" xfId="0" applyNumberFormat="1" applyFill="1" applyBorder="1"/>
    <xf numFmtId="0" fontId="23" fillId="2" borderId="0" xfId="0" applyFont="1" applyFill="1" applyBorder="1"/>
    <xf numFmtId="0" fontId="24" fillId="2" borderId="0" xfId="0" applyFont="1" applyFill="1" applyBorder="1" applyAlignment="1">
      <alignment horizontal="center"/>
    </xf>
    <xf numFmtId="0" fontId="24" fillId="2" borderId="0" xfId="0" applyFont="1" applyFill="1" applyBorder="1"/>
    <xf numFmtId="165" fontId="11" fillId="2" borderId="0" xfId="0" applyNumberFormat="1" applyFont="1" applyFill="1" applyBorder="1"/>
    <xf numFmtId="0" fontId="25" fillId="2" borderId="0" xfId="0" applyFont="1" applyFill="1" applyBorder="1" applyAlignment="1">
      <alignment horizontal="center" wrapText="1"/>
    </xf>
    <xf numFmtId="4" fontId="18" fillId="2" borderId="0" xfId="0" applyNumberFormat="1" applyFont="1" applyFill="1" applyBorder="1"/>
    <xf numFmtId="0" fontId="11" fillId="2" borderId="0" xfId="0" applyFont="1" applyFill="1" applyBorder="1" applyAlignment="1">
      <alignment horizontal="center" wrapText="1"/>
    </xf>
    <xf numFmtId="0" fontId="26" fillId="2" borderId="0" xfId="0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center" wrapText="1"/>
    </xf>
    <xf numFmtId="0" fontId="21" fillId="2" borderId="0" xfId="0" applyFont="1" applyFill="1" applyBorder="1"/>
    <xf numFmtId="0" fontId="3" fillId="2" borderId="0" xfId="0" applyFont="1" applyFill="1" applyBorder="1"/>
    <xf numFmtId="0" fontId="11" fillId="2" borderId="0" xfId="0" applyFont="1" applyFill="1" applyBorder="1" applyAlignment="1">
      <alignment wrapText="1"/>
    </xf>
    <xf numFmtId="10" fontId="11" fillId="2" borderId="0" xfId="0" applyNumberFormat="1" applyFont="1" applyFill="1" applyBorder="1"/>
    <xf numFmtId="4" fontId="42" fillId="2" borderId="0" xfId="0" applyNumberFormat="1" applyFont="1" applyFill="1" applyBorder="1"/>
    <xf numFmtId="4" fontId="43" fillId="2" borderId="0" xfId="0" applyNumberFormat="1" applyFont="1" applyFill="1" applyBorder="1"/>
    <xf numFmtId="0" fontId="47" fillId="2" borderId="0" xfId="0" applyFont="1" applyFill="1" applyBorder="1" applyAlignment="1">
      <alignment horizontal="center" vertical="center" wrapText="1"/>
    </xf>
    <xf numFmtId="4" fontId="33" fillId="2" borderId="0" xfId="0" applyNumberFormat="1" applyFont="1" applyFill="1" applyBorder="1"/>
    <xf numFmtId="0" fontId="18" fillId="2" borderId="0" xfId="0" applyFont="1" applyFill="1" applyBorder="1"/>
    <xf numFmtId="165" fontId="18" fillId="2" borderId="0" xfId="0" applyNumberFormat="1" applyFont="1" applyFill="1" applyBorder="1"/>
    <xf numFmtId="164" fontId="34" fillId="2" borderId="0" xfId="0" applyNumberFormat="1" applyFont="1" applyFill="1" applyBorder="1"/>
    <xf numFmtId="0" fontId="44" fillId="2" borderId="0" xfId="0" applyFont="1" applyFill="1" applyBorder="1"/>
    <xf numFmtId="4" fontId="44" fillId="2" borderId="0" xfId="0" applyNumberFormat="1" applyFont="1" applyFill="1" applyBorder="1"/>
    <xf numFmtId="0" fontId="35" fillId="2" borderId="0" xfId="0" applyFont="1" applyFill="1" applyBorder="1"/>
    <xf numFmtId="0" fontId="18" fillId="2" borderId="0" xfId="0" applyNumberFormat="1" applyFont="1" applyFill="1" applyBorder="1"/>
    <xf numFmtId="0" fontId="4" fillId="3" borderId="12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0" fillId="0" borderId="0" xfId="0" applyAlignment="1"/>
    <xf numFmtId="0" fontId="13" fillId="0" borderId="0" xfId="0" applyFont="1" applyAlignment="1"/>
    <xf numFmtId="0" fontId="2" fillId="0" borderId="0" xfId="0" applyFont="1" applyBorder="1" applyAlignment="1">
      <alignment horizontal="right"/>
    </xf>
    <xf numFmtId="0" fontId="4" fillId="3" borderId="13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vertical="center" wrapText="1"/>
    </xf>
    <xf numFmtId="0" fontId="4" fillId="3" borderId="6" xfId="0" applyFont="1" applyFill="1" applyBorder="1" applyAlignment="1">
      <alignment vertical="center" wrapText="1"/>
    </xf>
    <xf numFmtId="0" fontId="4" fillId="3" borderId="7" xfId="0" applyFont="1" applyFill="1" applyBorder="1" applyAlignment="1">
      <alignment vertical="center" wrapText="1"/>
    </xf>
    <xf numFmtId="0" fontId="0" fillId="3" borderId="8" xfId="0" applyFill="1" applyBorder="1" applyAlignment="1">
      <alignment vertical="top" wrapText="1"/>
    </xf>
    <xf numFmtId="0" fontId="0" fillId="3" borderId="0" xfId="0" applyFill="1" applyBorder="1" applyAlignment="1">
      <alignment vertical="top" wrapText="1"/>
    </xf>
    <xf numFmtId="0" fontId="0" fillId="3" borderId="9" xfId="0" applyFill="1" applyBorder="1" applyAlignment="1">
      <alignment vertical="top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0" fillId="3" borderId="10" xfId="0" applyFill="1" applyBorder="1" applyAlignment="1">
      <alignment vertical="top" wrapText="1"/>
    </xf>
    <xf numFmtId="0" fontId="0" fillId="3" borderId="11" xfId="0" applyFill="1" applyBorder="1" applyAlignment="1">
      <alignment vertical="top" wrapText="1"/>
    </xf>
    <xf numFmtId="0" fontId="0" fillId="3" borderId="4" xfId="0" applyFill="1" applyBorder="1" applyAlignment="1">
      <alignment vertical="top" wrapText="1"/>
    </xf>
    <xf numFmtId="0" fontId="8" fillId="3" borderId="13" xfId="0" applyFont="1" applyFill="1" applyBorder="1" applyAlignment="1">
      <alignment horizontal="justify" vertical="center" wrapText="1"/>
    </xf>
    <xf numFmtId="0" fontId="8" fillId="3" borderId="12" xfId="0" applyFont="1" applyFill="1" applyBorder="1" applyAlignment="1">
      <alignment horizontal="justify" vertical="center" wrapText="1"/>
    </xf>
    <xf numFmtId="0" fontId="7" fillId="3" borderId="13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vertical="center" wrapText="1"/>
    </xf>
    <xf numFmtId="0" fontId="8" fillId="3" borderId="2" xfId="0" applyFont="1" applyFill="1" applyBorder="1" applyAlignment="1">
      <alignment horizontal="justify" vertical="center" wrapText="1"/>
    </xf>
    <xf numFmtId="0" fontId="15" fillId="3" borderId="5" xfId="0" applyFont="1" applyFill="1" applyBorder="1" applyAlignment="1">
      <alignment horizontal="center" wrapText="1"/>
    </xf>
    <xf numFmtId="0" fontId="16" fillId="3" borderId="7" xfId="0" applyFont="1" applyFill="1" applyBorder="1" applyAlignment="1">
      <alignment horizontal="center" wrapText="1"/>
    </xf>
    <xf numFmtId="0" fontId="4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8" fillId="0" borderId="17" xfId="0" applyFont="1" applyBorder="1" applyAlignment="1">
      <alignment horizontal="left" vertical="center" wrapText="1"/>
    </xf>
    <xf numFmtId="0" fontId="13" fillId="0" borderId="18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0" fillId="3" borderId="8" xfId="0" applyFill="1" applyBorder="1"/>
    <xf numFmtId="0" fontId="6" fillId="3" borderId="13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166" fontId="6" fillId="0" borderId="5" xfId="0" applyNumberFormat="1" applyFont="1" applyBorder="1" applyAlignment="1">
      <alignment horizontal="center" vertical="center" wrapText="1"/>
    </xf>
    <xf numFmtId="2" fontId="1" fillId="2" borderId="0" xfId="0" applyNumberFormat="1" applyFont="1" applyFill="1" applyBorder="1" applyAlignment="1">
      <alignment vertical="center" wrapText="1"/>
    </xf>
    <xf numFmtId="4" fontId="17" fillId="0" borderId="14" xfId="0" applyNumberFormat="1" applyFont="1" applyBorder="1" applyAlignment="1">
      <alignment horizontal="center" vertical="center" wrapText="1"/>
    </xf>
    <xf numFmtId="4" fontId="6" fillId="0" borderId="14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 vertical="center" wrapText="1"/>
    </xf>
    <xf numFmtId="4" fontId="1" fillId="2" borderId="0" xfId="0" applyNumberFormat="1" applyFont="1" applyFill="1" applyBorder="1" applyAlignment="1">
      <alignment vertical="center" wrapText="1"/>
    </xf>
    <xf numFmtId="4" fontId="17" fillId="0" borderId="12" xfId="0" applyNumberFormat="1" applyFont="1" applyBorder="1" applyAlignment="1">
      <alignment horizontal="center" vertical="center" wrapText="1"/>
    </xf>
    <xf numFmtId="4" fontId="17" fillId="0" borderId="8" xfId="0" applyNumberFormat="1" applyFont="1" applyBorder="1" applyAlignment="1">
      <alignment horizontal="center" vertical="center" wrapText="1"/>
    </xf>
    <xf numFmtId="165" fontId="6" fillId="0" borderId="12" xfId="0" applyNumberFormat="1" applyFont="1" applyBorder="1" applyAlignment="1">
      <alignment horizontal="center" vertical="center" wrapText="1"/>
    </xf>
    <xf numFmtId="165" fontId="2" fillId="2" borderId="0" xfId="0" applyNumberFormat="1" applyFont="1" applyFill="1" applyBorder="1" applyAlignment="1">
      <alignment horizontal="right"/>
    </xf>
    <xf numFmtId="4" fontId="6" fillId="0" borderId="3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center" vertical="center" wrapText="1"/>
    </xf>
    <xf numFmtId="165" fontId="48" fillId="0" borderId="1" xfId="0" applyNumberFormat="1" applyFont="1" applyBorder="1" applyAlignment="1">
      <alignment horizontal="center" vertical="center" wrapText="1"/>
    </xf>
    <xf numFmtId="4" fontId="2" fillId="2" borderId="0" xfId="0" applyNumberFormat="1" applyFont="1" applyFill="1" applyBorder="1" applyAlignment="1">
      <alignment vertical="center" wrapText="1"/>
    </xf>
    <xf numFmtId="4" fontId="17" fillId="0" borderId="5" xfId="0" applyNumberFormat="1" applyFont="1" applyBorder="1" applyAlignment="1">
      <alignment horizontal="center" vertical="center" wrapText="1"/>
    </xf>
    <xf numFmtId="165" fontId="6" fillId="0" borderId="13" xfId="0" applyNumberFormat="1" applyFont="1" applyBorder="1" applyAlignment="1">
      <alignment horizontal="center" vertical="center" wrapText="1"/>
    </xf>
    <xf numFmtId="4" fontId="17" fillId="0" borderId="10" xfId="0" applyNumberFormat="1" applyFont="1" applyBorder="1" applyAlignment="1">
      <alignment horizontal="center" vertical="center" wrapText="1"/>
    </xf>
    <xf numFmtId="4" fontId="17" fillId="0" borderId="2" xfId="0" applyNumberFormat="1" applyFont="1" applyBorder="1" applyAlignment="1">
      <alignment horizontal="center" vertical="center" wrapText="1"/>
    </xf>
    <xf numFmtId="4" fontId="17" fillId="0" borderId="13" xfId="0" applyNumberFormat="1" applyFont="1" applyBorder="1" applyAlignment="1">
      <alignment horizontal="center" vertical="center" wrapText="1"/>
    </xf>
    <xf numFmtId="165" fontId="6" fillId="0" borderId="14" xfId="0" applyNumberFormat="1" applyFont="1" applyBorder="1" applyAlignment="1">
      <alignment horizontal="center" vertical="center" wrapText="1"/>
    </xf>
    <xf numFmtId="4" fontId="49" fillId="0" borderId="2" xfId="0" applyNumberFormat="1" applyFont="1" applyBorder="1" applyAlignment="1">
      <alignment horizontal="center" vertical="center" wrapText="1"/>
    </xf>
    <xf numFmtId="4" fontId="17" fillId="0" borderId="15" xfId="0" applyNumberFormat="1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165" fontId="48" fillId="0" borderId="13" xfId="0" applyNumberFormat="1" applyFont="1" applyBorder="1" applyAlignment="1">
      <alignment horizontal="center" vertical="center" wrapText="1"/>
    </xf>
    <xf numFmtId="4" fontId="17" fillId="0" borderId="17" xfId="0" applyNumberFormat="1" applyFont="1" applyBorder="1" applyAlignment="1">
      <alignment horizontal="center" vertical="center" wrapText="1"/>
    </xf>
    <xf numFmtId="165" fontId="45" fillId="0" borderId="2" xfId="0" applyNumberFormat="1" applyFont="1" applyBorder="1" applyAlignment="1">
      <alignment horizontal="center" vertical="center" wrapText="1"/>
    </xf>
    <xf numFmtId="166" fontId="2" fillId="2" borderId="0" xfId="0" applyNumberFormat="1" applyFont="1" applyFill="1" applyBorder="1" applyAlignment="1">
      <alignment wrapText="1"/>
    </xf>
    <xf numFmtId="4" fontId="39" fillId="2" borderId="14" xfId="0" applyNumberFormat="1" applyFont="1" applyFill="1" applyBorder="1" applyAlignment="1">
      <alignment horizontal="center" vertical="center" wrapText="1"/>
    </xf>
    <xf numFmtId="4" fontId="6" fillId="0" borderId="13" xfId="0" applyNumberFormat="1" applyFont="1" applyBorder="1" applyAlignment="1">
      <alignment horizontal="center" vertical="center" wrapText="1"/>
    </xf>
    <xf numFmtId="4" fontId="6" fillId="0" borderId="5" xfId="0" applyNumberFormat="1" applyFont="1" applyBorder="1" applyAlignment="1">
      <alignment horizontal="center" vertical="center" wrapText="1"/>
    </xf>
    <xf numFmtId="4" fontId="45" fillId="2" borderId="14" xfId="0" applyNumberFormat="1" applyFont="1" applyFill="1" applyBorder="1" applyAlignment="1">
      <alignment horizontal="center" vertical="center" wrapText="1"/>
    </xf>
    <xf numFmtId="10" fontId="2" fillId="2" borderId="0" xfId="0" applyNumberFormat="1" applyFont="1" applyFill="1" applyBorder="1"/>
    <xf numFmtId="4" fontId="17" fillId="2" borderId="14" xfId="0" applyNumberFormat="1" applyFont="1" applyFill="1" applyBorder="1" applyAlignment="1">
      <alignment horizontal="center" vertical="center" wrapText="1"/>
    </xf>
    <xf numFmtId="165" fontId="45" fillId="0" borderId="13" xfId="0" applyNumberFormat="1" applyFont="1" applyBorder="1" applyAlignment="1">
      <alignment horizontal="center" vertical="center" wrapText="1"/>
    </xf>
    <xf numFmtId="4" fontId="17" fillId="0" borderId="7" xfId="0" applyNumberFormat="1" applyFont="1" applyBorder="1" applyAlignment="1">
      <alignment horizontal="center" vertical="center" wrapText="1"/>
    </xf>
    <xf numFmtId="4" fontId="41" fillId="2" borderId="14" xfId="0" applyNumberFormat="1" applyFont="1" applyFill="1" applyBorder="1" applyAlignment="1">
      <alignment horizontal="center" vertical="center" wrapText="1"/>
    </xf>
    <xf numFmtId="4" fontId="41" fillId="0" borderId="2" xfId="0" applyNumberFormat="1" applyFont="1" applyBorder="1" applyAlignment="1">
      <alignment horizontal="center" vertical="center" wrapText="1"/>
    </xf>
    <xf numFmtId="0" fontId="0" fillId="0" borderId="19" xfId="0" applyBorder="1"/>
    <xf numFmtId="0" fontId="0" fillId="0" borderId="20" xfId="0" applyBorder="1"/>
    <xf numFmtId="4" fontId="17" fillId="0" borderId="18" xfId="0" applyNumberFormat="1" applyFont="1" applyBorder="1" applyAlignment="1">
      <alignment horizontal="center" vertical="center" wrapText="1"/>
    </xf>
    <xf numFmtId="4" fontId="17" fillId="0" borderId="4" xfId="0" applyNumberFormat="1" applyFont="1" applyBorder="1" applyAlignment="1">
      <alignment horizontal="center" vertical="center" wrapText="1"/>
    </xf>
    <xf numFmtId="4" fontId="6" fillId="3" borderId="2" xfId="0" applyNumberFormat="1" applyFont="1" applyFill="1" applyBorder="1" applyAlignment="1">
      <alignment horizontal="center" vertical="center" wrapText="1"/>
    </xf>
    <xf numFmtId="4" fontId="5" fillId="3" borderId="2" xfId="0" applyNumberFormat="1" applyFont="1" applyFill="1" applyBorder="1" applyAlignment="1">
      <alignment horizontal="center" vertical="center" wrapText="1"/>
    </xf>
    <xf numFmtId="4" fontId="5" fillId="3" borderId="15" xfId="0" applyNumberFormat="1" applyFont="1" applyFill="1" applyBorder="1" applyAlignment="1">
      <alignment horizontal="center" vertical="center" wrapText="1"/>
    </xf>
    <xf numFmtId="165" fontId="48" fillId="3" borderId="1" xfId="0" applyNumberFormat="1" applyFont="1" applyFill="1" applyBorder="1" applyAlignment="1">
      <alignment horizontal="center" vertical="center" wrapText="1"/>
    </xf>
    <xf numFmtId="165" fontId="2" fillId="2" borderId="0" xfId="0" applyNumberFormat="1" applyFont="1" applyFill="1" applyBorder="1" applyAlignment="1">
      <alignment vertical="center" wrapText="1"/>
    </xf>
    <xf numFmtId="165" fontId="44" fillId="2" borderId="0" xfId="0" applyNumberFormat="1" applyFont="1" applyFill="1" applyBorder="1"/>
    <xf numFmtId="164" fontId="0" fillId="0" borderId="0" xfId="0" applyNumberFormat="1"/>
    <xf numFmtId="164" fontId="29" fillId="0" borderId="0" xfId="0" applyNumberFormat="1" applyFont="1"/>
    <xf numFmtId="164" fontId="46" fillId="0" borderId="0" xfId="0" applyNumberFormat="1" applyFont="1"/>
    <xf numFmtId="4" fontId="46" fillId="2" borderId="0" xfId="0" applyNumberFormat="1" applyFont="1" applyFill="1" applyBorder="1"/>
    <xf numFmtId="164" fontId="2" fillId="2" borderId="0" xfId="0" applyNumberFormat="1" applyFont="1" applyFill="1" applyBorder="1" applyAlignment="1">
      <alignment horizontal="right"/>
    </xf>
    <xf numFmtId="2" fontId="0" fillId="0" borderId="0" xfId="0" applyNumberFormat="1"/>
    <xf numFmtId="164" fontId="28" fillId="2" borderId="0" xfId="0" applyNumberFormat="1" applyFont="1" applyFill="1"/>
    <xf numFmtId="164" fontId="28" fillId="0" borderId="0" xfId="0" applyNumberFormat="1" applyFont="1"/>
    <xf numFmtId="0" fontId="28" fillId="0" borderId="0" xfId="0" applyFont="1"/>
    <xf numFmtId="0" fontId="2" fillId="2" borderId="0" xfId="0" applyNumberFormat="1" applyFont="1" applyFill="1" applyBorder="1"/>
    <xf numFmtId="0" fontId="2" fillId="0" borderId="0" xfId="0" applyFont="1" applyAlignment="1">
      <alignment horizontal="right"/>
    </xf>
    <xf numFmtId="4" fontId="0" fillId="0" borderId="0" xfId="0" applyNumberFormat="1"/>
    <xf numFmtId="165" fontId="2" fillId="0" borderId="0" xfId="0" applyNumberFormat="1" applyFont="1"/>
    <xf numFmtId="165" fontId="43" fillId="2" borderId="0" xfId="0" applyNumberFormat="1" applyFont="1" applyFill="1" applyBorder="1"/>
    <xf numFmtId="0" fontId="36" fillId="2" borderId="0" xfId="0" applyFont="1" applyFill="1" applyBorder="1"/>
    <xf numFmtId="4" fontId="3" fillId="2" borderId="0" xfId="0" applyNumberFormat="1" applyFont="1" applyFill="1" applyBorder="1"/>
    <xf numFmtId="165" fontId="11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32"/>
  <sheetViews>
    <sheetView tabSelected="1" zoomScaleNormal="100" workbookViewId="0">
      <selection activeCell="R51" sqref="R51"/>
    </sheetView>
  </sheetViews>
  <sheetFormatPr defaultRowHeight="15" x14ac:dyDescent="0.25"/>
  <cols>
    <col min="1" max="1" width="2.85546875" customWidth="1"/>
    <col min="2" max="2" width="13.5703125" bestFit="1" customWidth="1"/>
    <col min="3" max="3" width="11.85546875" customWidth="1"/>
    <col min="4" max="4" width="10.5703125" customWidth="1"/>
    <col min="5" max="5" width="13.140625" customWidth="1"/>
    <col min="6" max="6" width="12" customWidth="1"/>
    <col min="7" max="7" width="10.7109375" customWidth="1"/>
    <col min="8" max="8" width="11.28515625" customWidth="1"/>
    <col min="9" max="10" width="10.140625" customWidth="1"/>
    <col min="11" max="11" width="10.42578125" customWidth="1"/>
    <col min="12" max="12" width="9.5703125" customWidth="1"/>
    <col min="13" max="13" width="9.85546875" customWidth="1"/>
    <col min="14" max="14" width="10.28515625" customWidth="1"/>
    <col min="15" max="15" width="8.85546875" customWidth="1"/>
    <col min="16" max="16" width="9.85546875" customWidth="1"/>
    <col min="17" max="17" width="11.28515625" customWidth="1"/>
    <col min="19" max="19" width="11.140625" customWidth="1"/>
    <col min="21" max="21" width="14.42578125" customWidth="1"/>
    <col min="22" max="22" width="13.42578125" customWidth="1"/>
    <col min="23" max="23" width="15.7109375" customWidth="1"/>
    <col min="24" max="24" width="14.42578125" customWidth="1"/>
    <col min="25" max="25" width="13.28515625" bestFit="1" customWidth="1"/>
    <col min="26" max="26" width="13.5703125" bestFit="1" customWidth="1"/>
    <col min="27" max="27" width="10.42578125" customWidth="1"/>
  </cols>
  <sheetData>
    <row r="1" spans="1:27" x14ac:dyDescent="0.25">
      <c r="R1" s="6" t="s">
        <v>10</v>
      </c>
      <c r="S1" s="6"/>
    </row>
    <row r="2" spans="1:27" ht="18.75" x14ac:dyDescent="0.25">
      <c r="D2" s="118" t="s">
        <v>11</v>
      </c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</row>
    <row r="3" spans="1:27" ht="24.75" customHeight="1" x14ac:dyDescent="0.25">
      <c r="F3" s="13"/>
      <c r="G3" s="118" t="s">
        <v>49</v>
      </c>
      <c r="H3" s="120"/>
      <c r="I3" s="120"/>
      <c r="J3" s="120"/>
      <c r="K3" s="120"/>
      <c r="L3" s="120"/>
      <c r="M3" s="120"/>
      <c r="N3" s="120"/>
      <c r="O3" s="13"/>
      <c r="P3" s="13"/>
    </row>
    <row r="4" spans="1:27" ht="12" customHeight="1" thickBot="1" x14ac:dyDescent="0.3">
      <c r="D4" s="4"/>
      <c r="E4" s="5"/>
      <c r="F4" s="5"/>
      <c r="G4" s="1"/>
      <c r="H4" s="5"/>
      <c r="I4" s="1"/>
      <c r="R4" s="121" t="s">
        <v>50</v>
      </c>
      <c r="S4" s="121"/>
      <c r="T4" s="121"/>
    </row>
    <row r="5" spans="1:27" ht="15" customHeight="1" x14ac:dyDescent="0.25">
      <c r="A5" s="122" t="s">
        <v>12</v>
      </c>
      <c r="B5" s="125" t="s">
        <v>13</v>
      </c>
      <c r="C5" s="126"/>
      <c r="D5" s="131" t="s">
        <v>1</v>
      </c>
      <c r="E5" s="125"/>
      <c r="F5" s="126"/>
      <c r="G5" s="125" t="s">
        <v>2</v>
      </c>
      <c r="H5" s="125"/>
      <c r="I5" s="126"/>
      <c r="J5" s="134"/>
      <c r="K5" s="135"/>
      <c r="L5" s="136"/>
      <c r="M5" s="131"/>
      <c r="N5" s="125"/>
      <c r="O5" s="125"/>
      <c r="P5" s="131"/>
      <c r="Q5" s="125"/>
      <c r="R5" s="126"/>
      <c r="S5" s="24"/>
      <c r="T5" s="25"/>
    </row>
    <row r="6" spans="1:27" ht="7.5" customHeight="1" x14ac:dyDescent="0.25">
      <c r="A6" s="123"/>
      <c r="B6" s="127"/>
      <c r="C6" s="128"/>
      <c r="D6" s="132"/>
      <c r="E6" s="127"/>
      <c r="F6" s="128"/>
      <c r="G6" s="127"/>
      <c r="H6" s="127"/>
      <c r="I6" s="128"/>
      <c r="J6" s="132"/>
      <c r="K6" s="127"/>
      <c r="L6" s="128"/>
      <c r="M6" s="132"/>
      <c r="N6" s="127"/>
      <c r="O6" s="127"/>
      <c r="P6" s="132"/>
      <c r="Q6" s="127"/>
      <c r="R6" s="128"/>
      <c r="S6" s="161"/>
      <c r="T6" s="26"/>
    </row>
    <row r="7" spans="1:27" ht="32.25" customHeight="1" x14ac:dyDescent="0.25">
      <c r="A7" s="123"/>
      <c r="B7" s="127"/>
      <c r="C7" s="128"/>
      <c r="D7" s="132"/>
      <c r="E7" s="127"/>
      <c r="F7" s="128"/>
      <c r="G7" s="127"/>
      <c r="H7" s="127"/>
      <c r="I7" s="128"/>
      <c r="J7" s="132" t="s">
        <v>51</v>
      </c>
      <c r="K7" s="127"/>
      <c r="L7" s="127"/>
      <c r="M7" s="132" t="s">
        <v>0</v>
      </c>
      <c r="N7" s="127"/>
      <c r="O7" s="128"/>
      <c r="P7" s="132" t="s">
        <v>3</v>
      </c>
      <c r="Q7" s="127"/>
      <c r="R7" s="128"/>
      <c r="S7" s="161"/>
      <c r="T7" s="26"/>
    </row>
    <row r="8" spans="1:27" ht="12.75" customHeight="1" thickBot="1" x14ac:dyDescent="0.3">
      <c r="A8" s="123"/>
      <c r="B8" s="127"/>
      <c r="C8" s="128"/>
      <c r="D8" s="132"/>
      <c r="E8" s="127"/>
      <c r="F8" s="128"/>
      <c r="G8" s="127"/>
      <c r="H8" s="127"/>
      <c r="I8" s="128"/>
      <c r="J8" s="137"/>
      <c r="K8" s="138"/>
      <c r="L8" s="139"/>
      <c r="M8" s="140"/>
      <c r="N8" s="141"/>
      <c r="O8" s="142"/>
      <c r="P8" s="140"/>
      <c r="Q8" s="141"/>
      <c r="R8" s="142"/>
      <c r="S8" s="161"/>
      <c r="T8" s="26"/>
    </row>
    <row r="9" spans="1:27" ht="15.75" hidden="1" thickBot="1" x14ac:dyDescent="0.3">
      <c r="A9" s="124"/>
      <c r="B9" s="129"/>
      <c r="C9" s="130"/>
      <c r="D9" s="133"/>
      <c r="E9" s="129"/>
      <c r="F9" s="130"/>
      <c r="G9" s="129"/>
      <c r="H9" s="129"/>
      <c r="I9" s="130"/>
      <c r="J9" s="143"/>
      <c r="K9" s="144"/>
      <c r="L9" s="145"/>
      <c r="M9" s="143"/>
      <c r="N9" s="144"/>
      <c r="O9" s="144"/>
      <c r="P9" s="27"/>
      <c r="Q9" s="28"/>
      <c r="R9" s="29"/>
      <c r="S9" s="117"/>
      <c r="T9" s="162"/>
      <c r="U9" s="163"/>
      <c r="V9" s="163"/>
    </row>
    <row r="10" spans="1:27" ht="72" customHeight="1" thickBot="1" x14ac:dyDescent="0.3">
      <c r="A10" s="115"/>
      <c r="B10" s="125" t="s">
        <v>14</v>
      </c>
      <c r="C10" s="126"/>
      <c r="D10" s="30" t="s">
        <v>21</v>
      </c>
      <c r="E10" s="146" t="s">
        <v>5</v>
      </c>
      <c r="F10" s="148" t="s">
        <v>23</v>
      </c>
      <c r="G10" s="30" t="s">
        <v>22</v>
      </c>
      <c r="H10" s="146" t="s">
        <v>5</v>
      </c>
      <c r="I10" s="148" t="s">
        <v>23</v>
      </c>
      <c r="J10" s="30" t="s">
        <v>22</v>
      </c>
      <c r="K10" s="146" t="s">
        <v>6</v>
      </c>
      <c r="L10" s="148" t="s">
        <v>23</v>
      </c>
      <c r="M10" s="30" t="s">
        <v>22</v>
      </c>
      <c r="N10" s="146" t="s">
        <v>5</v>
      </c>
      <c r="O10" s="148" t="s">
        <v>23</v>
      </c>
      <c r="P10" s="30" t="s">
        <v>22</v>
      </c>
      <c r="Q10" s="146" t="s">
        <v>5</v>
      </c>
      <c r="R10" s="148" t="s">
        <v>23</v>
      </c>
      <c r="S10" s="116" t="s">
        <v>7</v>
      </c>
      <c r="T10" s="31" t="s">
        <v>8</v>
      </c>
      <c r="U10" s="163"/>
      <c r="V10" s="163"/>
    </row>
    <row r="11" spans="1:27" ht="15.75" hidden="1" customHeight="1" thickBot="1" x14ac:dyDescent="0.3">
      <c r="A11" s="115"/>
      <c r="B11" s="32"/>
      <c r="C11" s="32"/>
      <c r="D11" s="33" t="s">
        <v>4</v>
      </c>
      <c r="E11" s="147"/>
      <c r="F11" s="149"/>
      <c r="G11" s="34" t="s">
        <v>4</v>
      </c>
      <c r="H11" s="150"/>
      <c r="I11" s="149"/>
      <c r="J11" s="34" t="s">
        <v>4</v>
      </c>
      <c r="K11" s="150"/>
      <c r="L11" s="149"/>
      <c r="M11" s="34" t="s">
        <v>4</v>
      </c>
      <c r="N11" s="150"/>
      <c r="O11" s="149"/>
      <c r="P11" s="34" t="s">
        <v>4</v>
      </c>
      <c r="Q11" s="150"/>
      <c r="R11" s="149"/>
      <c r="S11" s="116"/>
      <c r="T11" s="31"/>
      <c r="U11" s="163"/>
      <c r="V11" s="163"/>
    </row>
    <row r="12" spans="1:27" ht="15.75" thickBot="1" x14ac:dyDescent="0.3">
      <c r="A12" s="14">
        <v>1</v>
      </c>
      <c r="B12" s="153">
        <v>2</v>
      </c>
      <c r="C12" s="154"/>
      <c r="D12" s="59">
        <v>3</v>
      </c>
      <c r="E12" s="56">
        <v>4</v>
      </c>
      <c r="F12" s="58">
        <v>5</v>
      </c>
      <c r="G12" s="57">
        <v>6</v>
      </c>
      <c r="H12" s="58">
        <v>7</v>
      </c>
      <c r="I12" s="58">
        <v>8</v>
      </c>
      <c r="J12" s="58">
        <v>9</v>
      </c>
      <c r="K12" s="58">
        <v>10</v>
      </c>
      <c r="L12" s="58">
        <v>11</v>
      </c>
      <c r="M12" s="58">
        <v>12</v>
      </c>
      <c r="N12" s="58">
        <v>13</v>
      </c>
      <c r="O12" s="58">
        <v>14</v>
      </c>
      <c r="P12" s="58">
        <v>15</v>
      </c>
      <c r="Q12" s="58">
        <v>16</v>
      </c>
      <c r="R12" s="58">
        <v>17</v>
      </c>
      <c r="S12" s="164">
        <v>18</v>
      </c>
      <c r="T12" s="59">
        <v>19</v>
      </c>
      <c r="U12" s="163"/>
      <c r="V12" s="163"/>
    </row>
    <row r="13" spans="1:27" ht="15" customHeight="1" x14ac:dyDescent="0.25">
      <c r="A13" s="19" t="s">
        <v>15</v>
      </c>
      <c r="B13" s="40" t="s">
        <v>16</v>
      </c>
      <c r="C13" s="41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65"/>
      <c r="T13" s="17"/>
      <c r="U13" s="166"/>
      <c r="V13" s="166"/>
      <c r="W13" s="81"/>
      <c r="X13" s="1"/>
      <c r="Y13" s="1"/>
      <c r="Z13" s="1"/>
      <c r="AA13" s="1"/>
    </row>
    <row r="14" spans="1:27" ht="35.25" customHeight="1" thickBot="1" x14ac:dyDescent="0.3">
      <c r="A14" s="20"/>
      <c r="B14" s="155" t="s">
        <v>47</v>
      </c>
      <c r="C14" s="156"/>
      <c r="D14" s="167">
        <v>12039.9</v>
      </c>
      <c r="E14" s="167">
        <v>10139.700000000001</v>
      </c>
      <c r="F14" s="167">
        <f>D14-E14</f>
        <v>1900.1999999999989</v>
      </c>
      <c r="G14" s="168"/>
      <c r="H14" s="168"/>
      <c r="I14" s="168"/>
      <c r="J14" s="168"/>
      <c r="K14" s="168"/>
      <c r="L14" s="168"/>
      <c r="M14" s="167"/>
      <c r="N14" s="167"/>
      <c r="O14" s="168">
        <f>M14-N14</f>
        <v>0</v>
      </c>
      <c r="P14" s="167">
        <v>902.9</v>
      </c>
      <c r="Q14" s="167">
        <v>902.9</v>
      </c>
      <c r="R14" s="168">
        <f>P14-Q14</f>
        <v>0</v>
      </c>
      <c r="S14" s="169">
        <f>F14+I14+L14+O14+R14</f>
        <v>1900.1999999999989</v>
      </c>
      <c r="T14" s="170">
        <f>S14/D14</f>
        <v>0.15782523110657057</v>
      </c>
      <c r="U14" s="171"/>
      <c r="V14" s="171"/>
      <c r="W14" s="81"/>
      <c r="X14" s="1"/>
      <c r="Y14" s="75"/>
      <c r="Z14" s="1"/>
      <c r="AA14" s="1"/>
    </row>
    <row r="15" spans="1:27" ht="36" customHeight="1" thickBot="1" x14ac:dyDescent="0.3">
      <c r="A15" s="8"/>
      <c r="B15" s="157" t="s">
        <v>48</v>
      </c>
      <c r="C15" s="158"/>
      <c r="D15" s="172">
        <v>5137.1000000000004</v>
      </c>
      <c r="E15" s="172">
        <v>5137.1000000000004</v>
      </c>
      <c r="F15" s="172">
        <f>D15-E15</f>
        <v>0</v>
      </c>
      <c r="G15" s="172"/>
      <c r="H15" s="172"/>
      <c r="I15" s="172">
        <f>G15-H15</f>
        <v>0</v>
      </c>
      <c r="J15" s="172"/>
      <c r="K15" s="172"/>
      <c r="L15" s="172"/>
      <c r="M15" s="172"/>
      <c r="N15" s="172"/>
      <c r="O15" s="172"/>
      <c r="P15" s="172"/>
      <c r="Q15" s="172"/>
      <c r="R15" s="172">
        <f t="shared" ref="R15:R68" si="0">P15-Q15</f>
        <v>0</v>
      </c>
      <c r="S15" s="173">
        <f t="shared" ref="S15:S39" si="1">F15+I15+L15+O15+R15</f>
        <v>0</v>
      </c>
      <c r="T15" s="174">
        <f t="shared" ref="T15:T23" si="2">S15/D15</f>
        <v>0</v>
      </c>
      <c r="U15" s="166"/>
      <c r="V15" s="166"/>
      <c r="W15" s="175"/>
      <c r="X15" s="67"/>
      <c r="Y15" s="3"/>
      <c r="Z15" s="67"/>
      <c r="AA15" s="1"/>
    </row>
    <row r="16" spans="1:27" ht="15" customHeight="1" thickBot="1" x14ac:dyDescent="0.3">
      <c r="A16" s="21"/>
      <c r="B16" s="22" t="s">
        <v>9</v>
      </c>
      <c r="C16" s="16"/>
      <c r="D16" s="176">
        <f>D14+D15</f>
        <v>17177</v>
      </c>
      <c r="E16" s="176">
        <f>E14+E15</f>
        <v>15276.800000000001</v>
      </c>
      <c r="F16" s="177">
        <f>D16-E16</f>
        <v>1900.1999999999989</v>
      </c>
      <c r="G16" s="178">
        <f t="shared" ref="G16:R16" si="3">G15+G13</f>
        <v>0</v>
      </c>
      <c r="H16" s="178">
        <f t="shared" si="3"/>
        <v>0</v>
      </c>
      <c r="I16" s="177">
        <f t="shared" si="3"/>
        <v>0</v>
      </c>
      <c r="J16" s="178">
        <f t="shared" si="3"/>
        <v>0</v>
      </c>
      <c r="K16" s="178">
        <f t="shared" si="3"/>
        <v>0</v>
      </c>
      <c r="L16" s="177">
        <f t="shared" si="3"/>
        <v>0</v>
      </c>
      <c r="M16" s="178">
        <f>M14</f>
        <v>0</v>
      </c>
      <c r="N16" s="178">
        <f>N14</f>
        <v>0</v>
      </c>
      <c r="O16" s="177">
        <f>O14</f>
        <v>0</v>
      </c>
      <c r="P16" s="178">
        <f>P14</f>
        <v>902.9</v>
      </c>
      <c r="Q16" s="178">
        <f>Q14</f>
        <v>902.9</v>
      </c>
      <c r="R16" s="177">
        <f t="shared" si="3"/>
        <v>0</v>
      </c>
      <c r="S16" s="179">
        <f>S15+S14</f>
        <v>1900.1999999999989</v>
      </c>
      <c r="T16" s="180">
        <f t="shared" si="2"/>
        <v>0.11062467252721657</v>
      </c>
      <c r="U16" s="181"/>
      <c r="V16" s="181"/>
      <c r="W16" s="47"/>
      <c r="X16" s="81"/>
      <c r="Y16" s="47"/>
      <c r="Z16" s="1"/>
      <c r="AA16" s="1"/>
    </row>
    <row r="17" spans="1:27" x14ac:dyDescent="0.25">
      <c r="A17" s="7" t="s">
        <v>17</v>
      </c>
      <c r="B17" s="42" t="s">
        <v>18</v>
      </c>
      <c r="C17" s="43"/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2"/>
      <c r="R17" s="172"/>
      <c r="S17" s="182"/>
      <c r="T17" s="183"/>
      <c r="U17" s="166"/>
      <c r="V17" s="166"/>
      <c r="W17" s="181"/>
      <c r="X17" s="67"/>
      <c r="Y17" s="181"/>
      <c r="Z17" s="1"/>
      <c r="AA17" s="1"/>
    </row>
    <row r="18" spans="1:27" ht="36.75" customHeight="1" thickBot="1" x14ac:dyDescent="0.3">
      <c r="A18" s="7"/>
      <c r="B18" s="155" t="s">
        <v>47</v>
      </c>
      <c r="C18" s="156"/>
      <c r="D18" s="167">
        <v>7422.2</v>
      </c>
      <c r="E18" s="167">
        <v>6524.9</v>
      </c>
      <c r="F18" s="167">
        <f t="shared" ref="F18:F39" si="4">D18-E18</f>
        <v>897.30000000000018</v>
      </c>
      <c r="G18" s="167"/>
      <c r="H18" s="167"/>
      <c r="I18" s="167">
        <f t="shared" ref="I18:I68" si="5">G18-H18</f>
        <v>0</v>
      </c>
      <c r="J18" s="167"/>
      <c r="K18" s="167"/>
      <c r="L18" s="167">
        <f>J18-K18</f>
        <v>0</v>
      </c>
      <c r="M18" s="167"/>
      <c r="N18" s="167"/>
      <c r="O18" s="167">
        <f>M18-N18</f>
        <v>0</v>
      </c>
      <c r="P18" s="167">
        <v>7635.4</v>
      </c>
      <c r="Q18" s="167">
        <v>7635.4</v>
      </c>
      <c r="R18" s="167">
        <f t="shared" ref="R18" si="6">P18-Q18</f>
        <v>0</v>
      </c>
      <c r="S18" s="184">
        <f t="shared" ref="S18" si="7">F18+I18+L18+O18+R18</f>
        <v>897.30000000000018</v>
      </c>
      <c r="T18" s="170">
        <f t="shared" si="2"/>
        <v>0.12089407453315731</v>
      </c>
      <c r="U18" s="166"/>
      <c r="V18" s="166"/>
      <c r="W18" s="81"/>
      <c r="X18" s="81"/>
      <c r="Y18" s="67"/>
      <c r="Z18" s="1"/>
      <c r="AA18" s="1"/>
    </row>
    <row r="19" spans="1:27" ht="36" customHeight="1" thickBot="1" x14ac:dyDescent="0.3">
      <c r="A19" s="7"/>
      <c r="B19" s="157" t="s">
        <v>48</v>
      </c>
      <c r="C19" s="158"/>
      <c r="D19" s="185">
        <v>3816.5</v>
      </c>
      <c r="E19" s="185">
        <v>3805.9</v>
      </c>
      <c r="F19" s="185">
        <f t="shared" si="4"/>
        <v>10.599999999999909</v>
      </c>
      <c r="G19" s="185"/>
      <c r="H19" s="185"/>
      <c r="I19" s="185">
        <f t="shared" si="5"/>
        <v>0</v>
      </c>
      <c r="J19" s="185"/>
      <c r="K19" s="185"/>
      <c r="L19" s="185"/>
      <c r="M19" s="185"/>
      <c r="N19" s="185"/>
      <c r="O19" s="185"/>
      <c r="P19" s="185"/>
      <c r="Q19" s="172"/>
      <c r="R19" s="172">
        <f t="shared" si="0"/>
        <v>0</v>
      </c>
      <c r="S19" s="173">
        <f t="shared" si="1"/>
        <v>10.599999999999909</v>
      </c>
      <c r="T19" s="174">
        <f t="shared" si="2"/>
        <v>2.7774138608672627E-3</v>
      </c>
      <c r="U19" s="166"/>
      <c r="V19" s="166"/>
      <c r="W19" s="81"/>
      <c r="X19" s="81"/>
      <c r="Y19" s="81"/>
      <c r="Z19" s="1"/>
      <c r="AA19" s="1"/>
    </row>
    <row r="20" spans="1:27" ht="15.75" customHeight="1" thickBot="1" x14ac:dyDescent="0.3">
      <c r="A20" s="16"/>
      <c r="B20" s="22" t="s">
        <v>9</v>
      </c>
      <c r="C20" s="12"/>
      <c r="D20" s="176">
        <f>D18+D19</f>
        <v>11238.7</v>
      </c>
      <c r="E20" s="178">
        <f>E18+E19</f>
        <v>10330.799999999999</v>
      </c>
      <c r="F20" s="177">
        <f>D20-E20</f>
        <v>907.90000000000146</v>
      </c>
      <c r="G20" s="178">
        <f>G18+G19</f>
        <v>0</v>
      </c>
      <c r="H20" s="178">
        <f>H18+H19</f>
        <v>0</v>
      </c>
      <c r="I20" s="177">
        <f t="shared" ref="I20:Q20" si="8">I18</f>
        <v>0</v>
      </c>
      <c r="J20" s="178">
        <f t="shared" si="8"/>
        <v>0</v>
      </c>
      <c r="K20" s="178">
        <f t="shared" si="8"/>
        <v>0</v>
      </c>
      <c r="L20" s="177">
        <f t="shared" si="8"/>
        <v>0</v>
      </c>
      <c r="M20" s="178">
        <f t="shared" si="8"/>
        <v>0</v>
      </c>
      <c r="N20" s="178">
        <f t="shared" si="8"/>
        <v>0</v>
      </c>
      <c r="O20" s="177">
        <f t="shared" si="8"/>
        <v>0</v>
      </c>
      <c r="P20" s="178">
        <f t="shared" si="8"/>
        <v>7635.4</v>
      </c>
      <c r="Q20" s="178">
        <f t="shared" si="8"/>
        <v>7635.4</v>
      </c>
      <c r="R20" s="177">
        <f t="shared" ref="R20" si="9">R17+R19</f>
        <v>0</v>
      </c>
      <c r="S20" s="179">
        <f>S18+S19</f>
        <v>907.90000000000009</v>
      </c>
      <c r="T20" s="180">
        <f t="shared" si="2"/>
        <v>8.0783364624022358E-2</v>
      </c>
      <c r="U20" s="181"/>
      <c r="V20" s="181"/>
      <c r="W20" s="47"/>
      <c r="X20" s="67"/>
      <c r="Y20" s="47"/>
      <c r="Z20" s="5"/>
      <c r="AA20" s="1"/>
    </row>
    <row r="21" spans="1:27" ht="16.5" customHeight="1" x14ac:dyDescent="0.25">
      <c r="A21" s="7" t="s">
        <v>20</v>
      </c>
      <c r="B21" s="151" t="s">
        <v>19</v>
      </c>
      <c r="C21" s="152"/>
      <c r="D21" s="186"/>
      <c r="E21" s="186"/>
      <c r="F21" s="186"/>
      <c r="G21" s="186"/>
      <c r="H21" s="186"/>
      <c r="I21" s="186"/>
      <c r="J21" s="186"/>
      <c r="K21" s="186"/>
      <c r="L21" s="186"/>
      <c r="M21" s="186"/>
      <c r="N21" s="186"/>
      <c r="O21" s="186"/>
      <c r="P21" s="186"/>
      <c r="Q21" s="172"/>
      <c r="R21" s="172"/>
      <c r="S21" s="173"/>
      <c r="T21" s="183"/>
      <c r="U21" s="166"/>
      <c r="V21" s="166"/>
      <c r="W21" s="181"/>
      <c r="X21" s="67"/>
      <c r="Y21" s="181"/>
      <c r="Z21" s="1"/>
      <c r="AA21" s="1"/>
    </row>
    <row r="22" spans="1:27" ht="35.25" customHeight="1" thickBot="1" x14ac:dyDescent="0.3">
      <c r="A22" s="7"/>
      <c r="B22" s="155" t="s">
        <v>47</v>
      </c>
      <c r="C22" s="156"/>
      <c r="D22" s="167">
        <v>1196.4000000000001</v>
      </c>
      <c r="E22" s="167">
        <v>1190.4000000000001</v>
      </c>
      <c r="F22" s="185">
        <f>D22-E22</f>
        <v>6</v>
      </c>
      <c r="G22" s="167"/>
      <c r="H22" s="167"/>
      <c r="I22" s="167">
        <f>G22-H22</f>
        <v>0</v>
      </c>
      <c r="J22" s="167"/>
      <c r="K22" s="167"/>
      <c r="L22" s="167">
        <f>J22-K22</f>
        <v>0</v>
      </c>
      <c r="M22" s="167"/>
      <c r="N22" s="167"/>
      <c r="O22" s="167"/>
      <c r="P22" s="167">
        <v>1104.3</v>
      </c>
      <c r="Q22" s="167">
        <v>1104.3</v>
      </c>
      <c r="R22" s="167">
        <f>P22-Q22</f>
        <v>0</v>
      </c>
      <c r="S22" s="184">
        <f t="shared" si="1"/>
        <v>6</v>
      </c>
      <c r="T22" s="170">
        <f t="shared" si="2"/>
        <v>5.0150451354062184E-3</v>
      </c>
      <c r="U22" s="166"/>
      <c r="V22" s="166"/>
      <c r="W22" s="81"/>
      <c r="X22" s="81"/>
      <c r="Y22" s="81"/>
      <c r="Z22" s="1"/>
      <c r="AA22" s="1"/>
    </row>
    <row r="23" spans="1:27" ht="34.5" customHeight="1" thickBot="1" x14ac:dyDescent="0.3">
      <c r="A23" s="7"/>
      <c r="B23" s="157" t="s">
        <v>48</v>
      </c>
      <c r="C23" s="158"/>
      <c r="D23" s="185">
        <v>1500</v>
      </c>
      <c r="E23" s="185">
        <v>1500</v>
      </c>
      <c r="F23" s="185">
        <f t="shared" si="4"/>
        <v>0</v>
      </c>
      <c r="G23" s="185"/>
      <c r="H23" s="185"/>
      <c r="I23" s="185">
        <f t="shared" si="5"/>
        <v>0</v>
      </c>
      <c r="J23" s="185"/>
      <c r="K23" s="185"/>
      <c r="L23" s="185"/>
      <c r="M23" s="185"/>
      <c r="N23" s="185"/>
      <c r="O23" s="185"/>
      <c r="P23" s="185"/>
      <c r="Q23" s="185"/>
      <c r="R23" s="185">
        <f t="shared" si="0"/>
        <v>0</v>
      </c>
      <c r="S23" s="184">
        <f t="shared" si="1"/>
        <v>0</v>
      </c>
      <c r="T23" s="187">
        <f t="shared" si="2"/>
        <v>0</v>
      </c>
      <c r="U23" s="166"/>
      <c r="V23" s="166"/>
      <c r="W23" s="81"/>
      <c r="X23" s="67"/>
      <c r="Y23" s="66"/>
      <c r="Z23" s="5"/>
      <c r="AA23" s="1"/>
    </row>
    <row r="24" spans="1:27" ht="15.75" thickBot="1" x14ac:dyDescent="0.3">
      <c r="A24" s="16"/>
      <c r="B24" s="15" t="s">
        <v>9</v>
      </c>
      <c r="C24" s="10"/>
      <c r="D24" s="178">
        <f>D22+D23</f>
        <v>2696.4</v>
      </c>
      <c r="E24" s="178">
        <f>E22+E23</f>
        <v>2690.4</v>
      </c>
      <c r="F24" s="177">
        <f>D24-E24</f>
        <v>6</v>
      </c>
      <c r="G24" s="178">
        <f>SUM(G22:G23)</f>
        <v>0</v>
      </c>
      <c r="H24" s="178">
        <f>SUM(H22:H23)</f>
        <v>0</v>
      </c>
      <c r="I24" s="177">
        <f>I22+I23</f>
        <v>0</v>
      </c>
      <c r="J24" s="178">
        <f>J22+J23</f>
        <v>0</v>
      </c>
      <c r="K24" s="178">
        <f t="shared" ref="K24:L24" si="10">K22+K23</f>
        <v>0</v>
      </c>
      <c r="L24" s="177">
        <f t="shared" si="10"/>
        <v>0</v>
      </c>
      <c r="M24" s="178">
        <f t="shared" ref="M24:O24" si="11">M21+M23</f>
        <v>0</v>
      </c>
      <c r="N24" s="178">
        <f t="shared" si="11"/>
        <v>0</v>
      </c>
      <c r="O24" s="177">
        <f t="shared" si="11"/>
        <v>0</v>
      </c>
      <c r="P24" s="178">
        <f>P22</f>
        <v>1104.3</v>
      </c>
      <c r="Q24" s="178">
        <f>Q22</f>
        <v>1104.3</v>
      </c>
      <c r="R24" s="177">
        <f>R22</f>
        <v>0</v>
      </c>
      <c r="S24" s="179">
        <f>S22+S23</f>
        <v>6</v>
      </c>
      <c r="T24" s="11">
        <f>S24/D24</f>
        <v>2.2251891410769915E-3</v>
      </c>
      <c r="U24" s="181"/>
      <c r="V24" s="181"/>
      <c r="W24" s="47"/>
      <c r="X24" s="67"/>
      <c r="Y24" s="47"/>
      <c r="Z24" s="1"/>
      <c r="AA24" s="1"/>
    </row>
    <row r="25" spans="1:27" x14ac:dyDescent="0.25">
      <c r="A25" s="7" t="s">
        <v>25</v>
      </c>
      <c r="B25" s="151" t="s">
        <v>24</v>
      </c>
      <c r="C25" s="152"/>
      <c r="D25" s="186"/>
      <c r="E25" s="186"/>
      <c r="F25" s="186"/>
      <c r="G25" s="186"/>
      <c r="H25" s="186"/>
      <c r="I25" s="186"/>
      <c r="J25" s="186"/>
      <c r="K25" s="186"/>
      <c r="L25" s="186"/>
      <c r="M25" s="186"/>
      <c r="N25" s="186"/>
      <c r="O25" s="186"/>
      <c r="P25" s="186"/>
      <c r="Q25" s="186"/>
      <c r="R25" s="186"/>
      <c r="S25" s="182"/>
      <c r="T25" s="18"/>
      <c r="U25" s="166"/>
      <c r="V25" s="166"/>
      <c r="W25" s="181"/>
      <c r="X25" s="67"/>
      <c r="Y25" s="81"/>
      <c r="Z25" s="1"/>
      <c r="AA25" s="1"/>
    </row>
    <row r="26" spans="1:27" ht="34.5" customHeight="1" thickBot="1" x14ac:dyDescent="0.3">
      <c r="A26" s="7"/>
      <c r="B26" s="155" t="s">
        <v>47</v>
      </c>
      <c r="C26" s="156"/>
      <c r="D26" s="167">
        <v>7902.1</v>
      </c>
      <c r="E26" s="167">
        <v>6791.9</v>
      </c>
      <c r="F26" s="167">
        <f t="shared" si="4"/>
        <v>1110.2000000000007</v>
      </c>
      <c r="G26" s="167"/>
      <c r="H26" s="167"/>
      <c r="I26" s="167">
        <f>G26-H26</f>
        <v>0</v>
      </c>
      <c r="J26" s="167">
        <v>3800.7</v>
      </c>
      <c r="K26" s="167">
        <v>3743.7</v>
      </c>
      <c r="L26" s="167">
        <f>J26-K26</f>
        <v>57</v>
      </c>
      <c r="M26" s="167"/>
      <c r="N26" s="167"/>
      <c r="O26" s="167"/>
      <c r="P26" s="167">
        <v>2100.9</v>
      </c>
      <c r="Q26" s="167">
        <v>2100.9</v>
      </c>
      <c r="R26" s="167">
        <f t="shared" si="0"/>
        <v>0</v>
      </c>
      <c r="S26" s="173">
        <f t="shared" si="1"/>
        <v>1167.2000000000007</v>
      </c>
      <c r="T26" s="174">
        <f>S26/(D26+J26)</f>
        <v>9.9736815121167652E-2</v>
      </c>
      <c r="U26" s="166"/>
      <c r="V26" s="166"/>
      <c r="W26" s="81"/>
      <c r="X26" s="81"/>
      <c r="Y26" s="81"/>
      <c r="Z26" s="1"/>
      <c r="AA26" s="1"/>
    </row>
    <row r="27" spans="1:27" ht="33.75" customHeight="1" thickBot="1" x14ac:dyDescent="0.3">
      <c r="A27" s="7"/>
      <c r="B27" s="157" t="s">
        <v>48</v>
      </c>
      <c r="C27" s="158"/>
      <c r="D27" s="167">
        <v>3715</v>
      </c>
      <c r="E27" s="167">
        <v>3715</v>
      </c>
      <c r="F27" s="167">
        <f t="shared" si="4"/>
        <v>0</v>
      </c>
      <c r="G27" s="167"/>
      <c r="H27" s="167"/>
      <c r="I27" s="185">
        <f>G27-H27</f>
        <v>0</v>
      </c>
      <c r="J27" s="188"/>
      <c r="K27" s="185"/>
      <c r="L27" s="185"/>
      <c r="M27" s="167"/>
      <c r="N27" s="167"/>
      <c r="O27" s="167">
        <f>M27-N27</f>
        <v>0</v>
      </c>
      <c r="P27" s="185"/>
      <c r="Q27" s="185"/>
      <c r="R27" s="185">
        <f t="shared" si="0"/>
        <v>0</v>
      </c>
      <c r="S27" s="189">
        <f t="shared" si="1"/>
        <v>0</v>
      </c>
      <c r="T27" s="190">
        <f t="shared" ref="T27" si="12">S27/(D27+J27)</f>
        <v>0</v>
      </c>
      <c r="U27" s="166"/>
      <c r="V27" s="166"/>
      <c r="W27" s="81"/>
      <c r="X27" s="81"/>
      <c r="Y27" s="81"/>
      <c r="Z27" s="1"/>
      <c r="AA27" s="1"/>
    </row>
    <row r="28" spans="1:27" ht="15.75" thickBot="1" x14ac:dyDescent="0.3">
      <c r="A28" s="16"/>
      <c r="B28" s="23" t="s">
        <v>9</v>
      </c>
      <c r="C28" s="10"/>
      <c r="D28" s="178">
        <f>SUM(D25:D27)</f>
        <v>11617.1</v>
      </c>
      <c r="E28" s="178">
        <f t="shared" ref="E28:S28" si="13">SUM(E25:E27)</f>
        <v>10506.9</v>
      </c>
      <c r="F28" s="177">
        <f t="shared" si="4"/>
        <v>1110.2000000000007</v>
      </c>
      <c r="G28" s="178">
        <f>SUM(G25:G27)</f>
        <v>0</v>
      </c>
      <c r="H28" s="178">
        <f>SUM(H25:H27)</f>
        <v>0</v>
      </c>
      <c r="I28" s="177">
        <f t="shared" si="13"/>
        <v>0</v>
      </c>
      <c r="J28" s="178">
        <f t="shared" si="13"/>
        <v>3800.7</v>
      </c>
      <c r="K28" s="178">
        <f t="shared" si="13"/>
        <v>3743.7</v>
      </c>
      <c r="L28" s="177">
        <f t="shared" si="13"/>
        <v>57</v>
      </c>
      <c r="M28" s="178">
        <f t="shared" si="13"/>
        <v>0</v>
      </c>
      <c r="N28" s="178">
        <f t="shared" si="13"/>
        <v>0</v>
      </c>
      <c r="O28" s="177">
        <f t="shared" si="13"/>
        <v>0</v>
      </c>
      <c r="P28" s="178">
        <f t="shared" si="13"/>
        <v>2100.9</v>
      </c>
      <c r="Q28" s="178">
        <f t="shared" si="13"/>
        <v>2100.9</v>
      </c>
      <c r="R28" s="179">
        <f t="shared" si="13"/>
        <v>0</v>
      </c>
      <c r="S28" s="179">
        <f t="shared" si="13"/>
        <v>1167.2000000000007</v>
      </c>
      <c r="T28" s="180">
        <f>S28/(D28+J28)</f>
        <v>7.5704704951419843E-2</v>
      </c>
      <c r="U28" s="181"/>
      <c r="V28" s="181"/>
      <c r="W28" s="47"/>
      <c r="X28" s="67"/>
      <c r="Y28" s="47"/>
      <c r="Z28" s="5"/>
      <c r="AA28" s="1"/>
    </row>
    <row r="29" spans="1:27" x14ac:dyDescent="0.25">
      <c r="A29" s="7" t="s">
        <v>28</v>
      </c>
      <c r="B29" s="151" t="s">
        <v>26</v>
      </c>
      <c r="C29" s="152"/>
      <c r="D29" s="186"/>
      <c r="E29" s="186"/>
      <c r="F29" s="186"/>
      <c r="G29" s="186"/>
      <c r="H29" s="186"/>
      <c r="I29" s="186"/>
      <c r="J29" s="186"/>
      <c r="K29" s="186"/>
      <c r="L29" s="186"/>
      <c r="M29" s="186"/>
      <c r="N29" s="186"/>
      <c r="O29" s="186"/>
      <c r="P29" s="186"/>
      <c r="Q29" s="186"/>
      <c r="R29" s="182"/>
      <c r="S29" s="182"/>
      <c r="T29" s="191"/>
      <c r="U29" s="166"/>
      <c r="V29" s="166"/>
      <c r="W29" s="181"/>
      <c r="X29" s="67"/>
      <c r="Y29" s="66"/>
      <c r="Z29" s="1"/>
      <c r="AA29" s="1"/>
    </row>
    <row r="30" spans="1:27" ht="33" customHeight="1" thickBot="1" x14ac:dyDescent="0.3">
      <c r="A30" s="7"/>
      <c r="B30" s="155" t="s">
        <v>47</v>
      </c>
      <c r="C30" s="156"/>
      <c r="D30" s="167">
        <v>6666.7</v>
      </c>
      <c r="E30" s="167">
        <v>6035.1</v>
      </c>
      <c r="F30" s="167">
        <f t="shared" ref="F30" si="14">D30-E30</f>
        <v>631.59999999999945</v>
      </c>
      <c r="G30" s="167"/>
      <c r="H30" s="167"/>
      <c r="I30" s="167">
        <f t="shared" si="5"/>
        <v>0</v>
      </c>
      <c r="J30" s="167">
        <v>8500</v>
      </c>
      <c r="K30" s="167">
        <v>7000</v>
      </c>
      <c r="L30" s="167">
        <f>J30-K30</f>
        <v>1500</v>
      </c>
      <c r="M30" s="167"/>
      <c r="N30" s="167"/>
      <c r="O30" s="167">
        <f>M30-N30</f>
        <v>0</v>
      </c>
      <c r="P30" s="167">
        <v>1136.4000000000001</v>
      </c>
      <c r="Q30" s="167">
        <v>1136.4000000000001</v>
      </c>
      <c r="R30" s="192">
        <f t="shared" ref="R30" si="15">P30-Q30</f>
        <v>0</v>
      </c>
      <c r="S30" s="184">
        <f>F30+I30+L30+O30+R30</f>
        <v>2131.5999999999995</v>
      </c>
      <c r="T30" s="193">
        <f t="shared" ref="T30:T32" si="16">S30/(D30+J30)</f>
        <v>0.14054474605550313</v>
      </c>
      <c r="U30" s="171"/>
      <c r="V30" s="171"/>
      <c r="W30" s="81"/>
      <c r="X30" s="81"/>
      <c r="Y30" s="75"/>
      <c r="Z30" s="1"/>
      <c r="AA30" s="1"/>
    </row>
    <row r="31" spans="1:27" ht="39" customHeight="1" thickBot="1" x14ac:dyDescent="0.3">
      <c r="A31" s="7"/>
      <c r="B31" s="157" t="s">
        <v>48</v>
      </c>
      <c r="C31" s="158"/>
      <c r="D31" s="185">
        <v>2480.1999999999998</v>
      </c>
      <c r="E31" s="185">
        <v>2480.1999999999998</v>
      </c>
      <c r="F31" s="185">
        <f t="shared" si="4"/>
        <v>0</v>
      </c>
      <c r="G31" s="185"/>
      <c r="H31" s="185"/>
      <c r="I31" s="185">
        <f t="shared" si="5"/>
        <v>0</v>
      </c>
      <c r="J31" s="185"/>
      <c r="K31" s="185"/>
      <c r="L31" s="185"/>
      <c r="M31" s="185"/>
      <c r="N31" s="185"/>
      <c r="O31" s="185"/>
      <c r="P31" s="185"/>
      <c r="Q31" s="185"/>
      <c r="R31" s="184">
        <f t="shared" si="0"/>
        <v>0</v>
      </c>
      <c r="S31" s="184">
        <f>F31+I31+L31+O31+R31</f>
        <v>0</v>
      </c>
      <c r="T31" s="193">
        <f t="shared" si="16"/>
        <v>0</v>
      </c>
      <c r="U31" s="171"/>
      <c r="V31" s="171"/>
      <c r="W31" s="67"/>
      <c r="X31" s="67"/>
      <c r="Y31" s="81"/>
      <c r="Z31" s="5"/>
      <c r="AA31" s="1"/>
    </row>
    <row r="32" spans="1:27" ht="15.75" thickBot="1" x14ac:dyDescent="0.3">
      <c r="A32" s="21"/>
      <c r="B32" s="22" t="s">
        <v>9</v>
      </c>
      <c r="C32" s="12"/>
      <c r="D32" s="176">
        <f>SUM(D29:D31)</f>
        <v>9146.9</v>
      </c>
      <c r="E32" s="176">
        <f t="shared" ref="E32:F32" si="17">SUM(E29:E31)</f>
        <v>8515.2999999999993</v>
      </c>
      <c r="F32" s="177">
        <f t="shared" si="17"/>
        <v>631.59999999999945</v>
      </c>
      <c r="G32" s="178">
        <f t="shared" ref="G32:R32" si="18">G30+G31</f>
        <v>0</v>
      </c>
      <c r="H32" s="178">
        <f t="shared" si="18"/>
        <v>0</v>
      </c>
      <c r="I32" s="177">
        <f t="shared" si="18"/>
        <v>0</v>
      </c>
      <c r="J32" s="178">
        <f t="shared" si="18"/>
        <v>8500</v>
      </c>
      <c r="K32" s="178">
        <f t="shared" si="18"/>
        <v>7000</v>
      </c>
      <c r="L32" s="177">
        <f t="shared" si="18"/>
        <v>1500</v>
      </c>
      <c r="M32" s="178">
        <f t="shared" si="18"/>
        <v>0</v>
      </c>
      <c r="N32" s="178">
        <f t="shared" si="18"/>
        <v>0</v>
      </c>
      <c r="O32" s="177">
        <f t="shared" si="18"/>
        <v>0</v>
      </c>
      <c r="P32" s="178">
        <f t="shared" si="18"/>
        <v>1136.4000000000001</v>
      </c>
      <c r="Q32" s="178">
        <f t="shared" si="18"/>
        <v>1136.4000000000001</v>
      </c>
      <c r="R32" s="178">
        <f t="shared" si="18"/>
        <v>0</v>
      </c>
      <c r="S32" s="179">
        <f>F32+I32+L32+O32+R32</f>
        <v>2131.5999999999995</v>
      </c>
      <c r="T32" s="180">
        <f t="shared" si="16"/>
        <v>0.12079175379245076</v>
      </c>
      <c r="U32" s="181"/>
      <c r="V32" s="181"/>
      <c r="W32" s="47"/>
      <c r="X32" s="66"/>
      <c r="Y32" s="47"/>
      <c r="Z32" s="194"/>
      <c r="AA32" s="1"/>
    </row>
    <row r="33" spans="1:27" x14ac:dyDescent="0.25">
      <c r="A33" s="7" t="s">
        <v>29</v>
      </c>
      <c r="B33" s="151" t="s">
        <v>27</v>
      </c>
      <c r="C33" s="152"/>
      <c r="D33" s="186"/>
      <c r="E33" s="186"/>
      <c r="F33" s="186"/>
      <c r="G33" s="186"/>
      <c r="H33" s="186"/>
      <c r="I33" s="186"/>
      <c r="J33" s="186"/>
      <c r="K33" s="186"/>
      <c r="L33" s="186"/>
      <c r="M33" s="186"/>
      <c r="N33" s="186"/>
      <c r="O33" s="186"/>
      <c r="P33" s="186"/>
      <c r="Q33" s="186"/>
      <c r="R33" s="186"/>
      <c r="S33" s="182"/>
      <c r="T33" s="18"/>
      <c r="U33" s="166"/>
      <c r="V33" s="166"/>
      <c r="W33" s="181"/>
      <c r="X33" s="66"/>
      <c r="Y33" s="66"/>
      <c r="Z33" s="1"/>
      <c r="AA33" s="1"/>
    </row>
    <row r="34" spans="1:27" ht="33.75" customHeight="1" thickBot="1" x14ac:dyDescent="0.3">
      <c r="A34" s="7"/>
      <c r="B34" s="155" t="s">
        <v>47</v>
      </c>
      <c r="C34" s="156"/>
      <c r="D34" s="167">
        <v>1675.9</v>
      </c>
      <c r="E34" s="167">
        <v>1487.6</v>
      </c>
      <c r="F34" s="167">
        <f t="shared" ref="F34" si="19">D34-E34</f>
        <v>188.30000000000018</v>
      </c>
      <c r="G34" s="167"/>
      <c r="H34" s="167"/>
      <c r="I34" s="167">
        <f t="shared" ref="I34" si="20">G34-H34</f>
        <v>0</v>
      </c>
      <c r="J34" s="195"/>
      <c r="K34" s="167"/>
      <c r="L34" s="167"/>
      <c r="M34" s="167"/>
      <c r="N34" s="167"/>
      <c r="O34" s="167">
        <f>M34-N34</f>
        <v>0</v>
      </c>
      <c r="P34" s="167">
        <v>1432.8</v>
      </c>
      <c r="Q34" s="167">
        <v>1432.8</v>
      </c>
      <c r="R34" s="167">
        <f t="shared" ref="R34" si="21">P34-Q34</f>
        <v>0</v>
      </c>
      <c r="S34" s="184">
        <f t="shared" ref="S34" si="22">F34+I34+L34+O34+R34</f>
        <v>188.30000000000018</v>
      </c>
      <c r="T34" s="170">
        <f>S34/(D34+J34)</f>
        <v>0.11235753923265121</v>
      </c>
      <c r="U34" s="166"/>
      <c r="V34" s="166"/>
      <c r="W34" s="81"/>
      <c r="X34" s="81"/>
      <c r="Y34" s="75"/>
      <c r="Z34" s="1"/>
      <c r="AA34" s="1"/>
    </row>
    <row r="35" spans="1:27" ht="36.75" customHeight="1" thickBot="1" x14ac:dyDescent="0.3">
      <c r="A35" s="7"/>
      <c r="B35" s="159" t="s">
        <v>48</v>
      </c>
      <c r="C35" s="160"/>
      <c r="D35" s="185"/>
      <c r="E35" s="185"/>
      <c r="F35" s="185">
        <f t="shared" si="4"/>
        <v>0</v>
      </c>
      <c r="G35" s="185"/>
      <c r="H35" s="185"/>
      <c r="I35" s="185"/>
      <c r="J35" s="185">
        <v>895.2</v>
      </c>
      <c r="K35" s="185">
        <v>890.7</v>
      </c>
      <c r="L35" s="185">
        <f>J35-K35</f>
        <v>4.5</v>
      </c>
      <c r="M35" s="185"/>
      <c r="N35" s="185"/>
      <c r="O35" s="185"/>
      <c r="P35" s="185"/>
      <c r="Q35" s="185"/>
      <c r="R35" s="185">
        <f t="shared" si="0"/>
        <v>0</v>
      </c>
      <c r="S35" s="184">
        <f t="shared" si="1"/>
        <v>4.5</v>
      </c>
      <c r="T35" s="187">
        <f t="shared" ref="T35:T69" si="23">S35/(D35+J35)</f>
        <v>5.0268096514745307E-3</v>
      </c>
      <c r="U35" s="171"/>
      <c r="V35" s="171"/>
      <c r="W35" s="81"/>
      <c r="X35" s="81"/>
      <c r="Y35" s="81"/>
      <c r="Z35" s="1"/>
      <c r="AA35" s="1"/>
    </row>
    <row r="36" spans="1:27" ht="13.5" customHeight="1" thickBot="1" x14ac:dyDescent="0.3">
      <c r="A36" s="16"/>
      <c r="B36" s="15" t="s">
        <v>9</v>
      </c>
      <c r="C36" s="22"/>
      <c r="D36" s="178">
        <f>SUM(D33:D35)</f>
        <v>1675.9</v>
      </c>
      <c r="E36" s="178">
        <f t="shared" ref="E36:R36" si="24">SUM(E33:E35)</f>
        <v>1487.6</v>
      </c>
      <c r="F36" s="177">
        <f>D36-E36</f>
        <v>188.30000000000018</v>
      </c>
      <c r="G36" s="178">
        <f t="shared" si="24"/>
        <v>0</v>
      </c>
      <c r="H36" s="178">
        <f t="shared" si="24"/>
        <v>0</v>
      </c>
      <c r="I36" s="177">
        <f t="shared" si="24"/>
        <v>0</v>
      </c>
      <c r="J36" s="178">
        <f t="shared" si="24"/>
        <v>895.2</v>
      </c>
      <c r="K36" s="178">
        <f t="shared" si="24"/>
        <v>890.7</v>
      </c>
      <c r="L36" s="177">
        <f t="shared" si="24"/>
        <v>4.5</v>
      </c>
      <c r="M36" s="178">
        <f t="shared" si="24"/>
        <v>0</v>
      </c>
      <c r="N36" s="178">
        <f t="shared" si="24"/>
        <v>0</v>
      </c>
      <c r="O36" s="177">
        <f t="shared" si="24"/>
        <v>0</v>
      </c>
      <c r="P36" s="178">
        <f t="shared" si="24"/>
        <v>1432.8</v>
      </c>
      <c r="Q36" s="178">
        <f t="shared" si="24"/>
        <v>1432.8</v>
      </c>
      <c r="R36" s="177">
        <f t="shared" si="24"/>
        <v>0</v>
      </c>
      <c r="S36" s="179">
        <f>SUM(S33:S35)</f>
        <v>192.80000000000018</v>
      </c>
      <c r="T36" s="191">
        <f t="shared" si="23"/>
        <v>7.4987359495935657E-2</v>
      </c>
      <c r="U36" s="181"/>
      <c r="V36" s="181"/>
      <c r="W36" s="47"/>
      <c r="X36" s="67"/>
      <c r="Y36" s="47"/>
      <c r="Z36" s="5"/>
      <c r="AA36" s="1"/>
    </row>
    <row r="37" spans="1:27" x14ac:dyDescent="0.25">
      <c r="A37" s="7" t="s">
        <v>32</v>
      </c>
      <c r="B37" s="151" t="s">
        <v>30</v>
      </c>
      <c r="C37" s="152"/>
      <c r="D37" s="196"/>
      <c r="E37" s="196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7"/>
      <c r="T37" s="191"/>
      <c r="U37" s="166"/>
      <c r="V37" s="166"/>
      <c r="W37" s="181"/>
      <c r="X37" s="181"/>
      <c r="Y37" s="181"/>
      <c r="Z37" s="1"/>
      <c r="AA37" s="1"/>
    </row>
    <row r="38" spans="1:27" ht="33.75" customHeight="1" thickBot="1" x14ac:dyDescent="0.3">
      <c r="A38" s="7"/>
      <c r="B38" s="155" t="s">
        <v>47</v>
      </c>
      <c r="C38" s="156"/>
      <c r="D38" s="167">
        <v>6580.2</v>
      </c>
      <c r="E38" s="167">
        <v>6169.1</v>
      </c>
      <c r="F38" s="167">
        <f t="shared" si="4"/>
        <v>411.09999999999945</v>
      </c>
      <c r="G38" s="167"/>
      <c r="H38" s="167"/>
      <c r="I38" s="167">
        <f>G38-H38</f>
        <v>0</v>
      </c>
      <c r="J38" s="168"/>
      <c r="K38" s="168"/>
      <c r="L38" s="168"/>
      <c r="M38" s="168"/>
      <c r="N38" s="168"/>
      <c r="O38" s="168"/>
      <c r="P38" s="167">
        <v>2400</v>
      </c>
      <c r="Q38" s="167">
        <v>2400</v>
      </c>
      <c r="R38" s="168">
        <f t="shared" ref="R38" si="25">P38-Q38</f>
        <v>0</v>
      </c>
      <c r="S38" s="169">
        <f t="shared" ref="S38" si="26">F38+I38+L38+O38+R38</f>
        <v>411.09999999999945</v>
      </c>
      <c r="T38" s="193">
        <f t="shared" si="23"/>
        <v>6.247530470198466E-2</v>
      </c>
      <c r="U38" s="171"/>
      <c r="V38" s="171"/>
      <c r="W38" s="81"/>
      <c r="X38" s="81"/>
      <c r="Y38" s="81"/>
      <c r="Z38" s="1"/>
      <c r="AA38" s="1"/>
    </row>
    <row r="39" spans="1:27" ht="34.5" customHeight="1" thickBot="1" x14ac:dyDescent="0.3">
      <c r="A39" s="7"/>
      <c r="B39" s="159" t="s">
        <v>48</v>
      </c>
      <c r="C39" s="160"/>
      <c r="D39" s="185">
        <v>10960.5</v>
      </c>
      <c r="E39" s="185">
        <v>10671.9</v>
      </c>
      <c r="F39" s="185">
        <f t="shared" si="4"/>
        <v>288.60000000000036</v>
      </c>
      <c r="G39" s="185"/>
      <c r="H39" s="185"/>
      <c r="I39" s="167">
        <f>G39-H39</f>
        <v>0</v>
      </c>
      <c r="J39" s="185"/>
      <c r="K39" s="185"/>
      <c r="L39" s="185"/>
      <c r="M39" s="185"/>
      <c r="N39" s="185"/>
      <c r="O39" s="185"/>
      <c r="P39" s="185"/>
      <c r="Q39" s="185"/>
      <c r="R39" s="185">
        <f t="shared" si="0"/>
        <v>0</v>
      </c>
      <c r="S39" s="184">
        <f t="shared" si="1"/>
        <v>288.60000000000036</v>
      </c>
      <c r="T39" s="193">
        <f t="shared" si="23"/>
        <v>2.6330915560421546E-2</v>
      </c>
      <c r="U39" s="171"/>
      <c r="V39" s="171"/>
      <c r="W39" s="81"/>
      <c r="X39" s="67"/>
      <c r="Y39" s="81"/>
      <c r="Z39" s="5"/>
      <c r="AA39" s="1"/>
    </row>
    <row r="40" spans="1:27" ht="15.75" thickBot="1" x14ac:dyDescent="0.3">
      <c r="A40" s="16"/>
      <c r="B40" s="22" t="s">
        <v>9</v>
      </c>
      <c r="C40" s="15"/>
      <c r="D40" s="178">
        <f>SUM(D37:D39)</f>
        <v>17540.7</v>
      </c>
      <c r="E40" s="178">
        <f t="shared" ref="E40:S40" si="27">SUM(E37:E39)</f>
        <v>16841</v>
      </c>
      <c r="F40" s="177">
        <f>D40-E40</f>
        <v>699.70000000000073</v>
      </c>
      <c r="G40" s="178">
        <f t="shared" si="27"/>
        <v>0</v>
      </c>
      <c r="H40" s="178">
        <f t="shared" si="27"/>
        <v>0</v>
      </c>
      <c r="I40" s="177">
        <f t="shared" si="27"/>
        <v>0</v>
      </c>
      <c r="J40" s="178">
        <f t="shared" si="27"/>
        <v>0</v>
      </c>
      <c r="K40" s="178">
        <f t="shared" si="27"/>
        <v>0</v>
      </c>
      <c r="L40" s="177">
        <f t="shared" si="27"/>
        <v>0</v>
      </c>
      <c r="M40" s="178">
        <f t="shared" si="27"/>
        <v>0</v>
      </c>
      <c r="N40" s="178">
        <f t="shared" si="27"/>
        <v>0</v>
      </c>
      <c r="O40" s="177">
        <f t="shared" si="27"/>
        <v>0</v>
      </c>
      <c r="P40" s="178">
        <f t="shared" si="27"/>
        <v>2400</v>
      </c>
      <c r="Q40" s="178">
        <f t="shared" si="27"/>
        <v>2400</v>
      </c>
      <c r="R40" s="177">
        <f t="shared" si="27"/>
        <v>0</v>
      </c>
      <c r="S40" s="179">
        <f t="shared" si="27"/>
        <v>699.69999999999982</v>
      </c>
      <c r="T40" s="191">
        <f t="shared" si="23"/>
        <v>3.9890084204165156E-2</v>
      </c>
      <c r="U40" s="181"/>
      <c r="V40" s="181"/>
      <c r="W40" s="47"/>
      <c r="X40" s="67"/>
      <c r="Y40" s="47"/>
      <c r="Z40" s="1"/>
      <c r="AA40" s="1"/>
    </row>
    <row r="41" spans="1:27" ht="15.75" customHeight="1" x14ac:dyDescent="0.25">
      <c r="A41" s="7" t="s">
        <v>33</v>
      </c>
      <c r="B41" s="151" t="s">
        <v>31</v>
      </c>
      <c r="C41" s="152"/>
      <c r="D41" s="186"/>
      <c r="E41" s="186"/>
      <c r="F41" s="186"/>
      <c r="G41" s="186"/>
      <c r="H41" s="186"/>
      <c r="I41" s="186"/>
      <c r="J41" s="186"/>
      <c r="K41" s="186"/>
      <c r="L41" s="186"/>
      <c r="M41" s="186"/>
      <c r="N41" s="186"/>
      <c r="O41" s="186"/>
      <c r="P41" s="186"/>
      <c r="Q41" s="186"/>
      <c r="R41" s="186"/>
      <c r="S41" s="182"/>
      <c r="T41" s="191"/>
      <c r="U41" s="166"/>
      <c r="V41" s="166"/>
      <c r="W41" s="181"/>
      <c r="X41" s="81"/>
      <c r="Y41" s="66"/>
      <c r="Z41" s="1"/>
      <c r="AA41" s="1"/>
    </row>
    <row r="42" spans="1:27" ht="34.5" customHeight="1" thickBot="1" x14ac:dyDescent="0.3">
      <c r="A42" s="7"/>
      <c r="B42" s="155" t="s">
        <v>47</v>
      </c>
      <c r="C42" s="156"/>
      <c r="D42" s="167">
        <v>6611</v>
      </c>
      <c r="E42" s="167">
        <v>5644.4</v>
      </c>
      <c r="F42" s="167">
        <f t="shared" ref="F42:F43" si="28">D42-E42</f>
        <v>966.60000000000036</v>
      </c>
      <c r="G42" s="167"/>
      <c r="H42" s="167"/>
      <c r="I42" s="167">
        <f t="shared" ref="I42:I43" si="29">G42-H42</f>
        <v>0</v>
      </c>
      <c r="J42" s="167"/>
      <c r="K42" s="167"/>
      <c r="L42" s="167">
        <f>J42-K42</f>
        <v>0</v>
      </c>
      <c r="M42" s="167"/>
      <c r="N42" s="167"/>
      <c r="O42" s="167"/>
      <c r="P42" s="167">
        <v>2088.3000000000002</v>
      </c>
      <c r="Q42" s="167">
        <v>2088.3000000000002</v>
      </c>
      <c r="R42" s="167">
        <f t="shared" ref="R42:R43" si="30">P42-Q42</f>
        <v>0</v>
      </c>
      <c r="S42" s="184">
        <f t="shared" ref="S42:S43" si="31">F42+I42+L42+O42+R42</f>
        <v>966.60000000000036</v>
      </c>
      <c r="T42" s="193">
        <f t="shared" si="23"/>
        <v>0.14621086068673428</v>
      </c>
      <c r="U42" s="171"/>
      <c r="V42" s="171"/>
      <c r="W42" s="81"/>
      <c r="X42" s="81"/>
      <c r="Y42" s="81"/>
      <c r="Z42" s="1"/>
      <c r="AA42" s="1"/>
    </row>
    <row r="43" spans="1:27" ht="33.75" customHeight="1" thickBot="1" x14ac:dyDescent="0.3">
      <c r="A43" s="7"/>
      <c r="B43" s="159" t="s">
        <v>48</v>
      </c>
      <c r="C43" s="160"/>
      <c r="D43" s="185"/>
      <c r="E43" s="185"/>
      <c r="F43" s="185">
        <f t="shared" si="28"/>
        <v>0</v>
      </c>
      <c r="G43" s="185"/>
      <c r="H43" s="185"/>
      <c r="I43" s="185">
        <f t="shared" si="29"/>
        <v>0</v>
      </c>
      <c r="J43" s="185">
        <v>30324.2</v>
      </c>
      <c r="K43" s="185">
        <v>30324.2</v>
      </c>
      <c r="L43" s="167">
        <f>J43-K43</f>
        <v>0</v>
      </c>
      <c r="M43" s="185"/>
      <c r="N43" s="185"/>
      <c r="O43" s="185"/>
      <c r="P43" s="185"/>
      <c r="Q43" s="185"/>
      <c r="R43" s="185">
        <f t="shared" si="30"/>
        <v>0</v>
      </c>
      <c r="S43" s="184">
        <f t="shared" si="31"/>
        <v>0</v>
      </c>
      <c r="T43" s="193">
        <f t="shared" si="23"/>
        <v>0</v>
      </c>
      <c r="U43" s="171"/>
      <c r="V43" s="171"/>
      <c r="W43" s="81"/>
      <c r="X43" s="81"/>
      <c r="Y43" s="81"/>
      <c r="Z43" s="1"/>
      <c r="AA43" s="1"/>
    </row>
    <row r="44" spans="1:27" ht="15.75" thickBot="1" x14ac:dyDescent="0.3">
      <c r="A44" s="16"/>
      <c r="B44" s="22" t="s">
        <v>9</v>
      </c>
      <c r="C44" s="15"/>
      <c r="D44" s="178">
        <f>SUM(D41:D43)</f>
        <v>6611</v>
      </c>
      <c r="E44" s="178">
        <f t="shared" ref="E44:S44" si="32">SUM(E41:E43)</f>
        <v>5644.4</v>
      </c>
      <c r="F44" s="177">
        <f>D44-E44</f>
        <v>966.60000000000036</v>
      </c>
      <c r="G44" s="178">
        <f t="shared" si="32"/>
        <v>0</v>
      </c>
      <c r="H44" s="178">
        <f t="shared" si="32"/>
        <v>0</v>
      </c>
      <c r="I44" s="177">
        <f t="shared" si="32"/>
        <v>0</v>
      </c>
      <c r="J44" s="178">
        <f t="shared" si="32"/>
        <v>30324.2</v>
      </c>
      <c r="K44" s="178">
        <f t="shared" si="32"/>
        <v>30324.2</v>
      </c>
      <c r="L44" s="177">
        <f t="shared" si="32"/>
        <v>0</v>
      </c>
      <c r="M44" s="178">
        <f t="shared" si="32"/>
        <v>0</v>
      </c>
      <c r="N44" s="178">
        <f t="shared" si="32"/>
        <v>0</v>
      </c>
      <c r="O44" s="177">
        <f t="shared" si="32"/>
        <v>0</v>
      </c>
      <c r="P44" s="178">
        <f t="shared" si="32"/>
        <v>2088.3000000000002</v>
      </c>
      <c r="Q44" s="178">
        <f t="shared" si="32"/>
        <v>2088.3000000000002</v>
      </c>
      <c r="R44" s="177">
        <f t="shared" si="32"/>
        <v>0</v>
      </c>
      <c r="S44" s="179">
        <f t="shared" si="32"/>
        <v>966.60000000000036</v>
      </c>
      <c r="T44" s="191">
        <f t="shared" si="23"/>
        <v>2.617015746496568E-2</v>
      </c>
      <c r="U44" s="181"/>
      <c r="V44" s="181"/>
      <c r="W44" s="47"/>
      <c r="X44" s="67"/>
      <c r="Y44" s="47"/>
      <c r="Z44" s="5"/>
      <c r="AA44" s="1"/>
    </row>
    <row r="45" spans="1:27" x14ac:dyDescent="0.25">
      <c r="A45" s="7" t="s">
        <v>34</v>
      </c>
      <c r="B45" s="151" t="s">
        <v>35</v>
      </c>
      <c r="C45" s="152"/>
      <c r="D45" s="186"/>
      <c r="E45" s="186"/>
      <c r="F45" s="186"/>
      <c r="G45" s="186"/>
      <c r="H45" s="186"/>
      <c r="I45" s="186"/>
      <c r="J45" s="186"/>
      <c r="K45" s="186"/>
      <c r="L45" s="186"/>
      <c r="M45" s="186"/>
      <c r="N45" s="186"/>
      <c r="O45" s="186"/>
      <c r="P45" s="186"/>
      <c r="Q45" s="186"/>
      <c r="R45" s="186"/>
      <c r="S45" s="182"/>
      <c r="T45" s="191"/>
      <c r="U45" s="166"/>
      <c r="V45" s="166"/>
      <c r="W45" s="181"/>
      <c r="X45" s="67"/>
      <c r="Y45" s="66"/>
      <c r="Z45" s="1"/>
      <c r="AA45" s="1"/>
    </row>
    <row r="46" spans="1:27" ht="36.75" customHeight="1" thickBot="1" x14ac:dyDescent="0.3">
      <c r="A46" s="7"/>
      <c r="B46" s="155" t="s">
        <v>47</v>
      </c>
      <c r="C46" s="156"/>
      <c r="D46" s="167">
        <v>4677.3</v>
      </c>
      <c r="E46" s="167">
        <v>3457.7</v>
      </c>
      <c r="F46" s="167">
        <f t="shared" ref="F46:F47" si="33">D46-E46</f>
        <v>1219.6000000000004</v>
      </c>
      <c r="G46" s="167"/>
      <c r="H46" s="167"/>
      <c r="I46" s="167">
        <f t="shared" ref="I46:I47" si="34">G46-H46</f>
        <v>0</v>
      </c>
      <c r="J46" s="167"/>
      <c r="K46" s="167"/>
      <c r="L46" s="167">
        <f>J46-K46</f>
        <v>0</v>
      </c>
      <c r="M46" s="167"/>
      <c r="N46" s="167"/>
      <c r="O46" s="167">
        <f>M46-N46</f>
        <v>0</v>
      </c>
      <c r="P46" s="167">
        <v>1415.2</v>
      </c>
      <c r="Q46" s="167">
        <v>1415.2</v>
      </c>
      <c r="R46" s="167">
        <f t="shared" ref="R46:R47" si="35">P46-Q46</f>
        <v>0</v>
      </c>
      <c r="S46" s="184">
        <f t="shared" ref="S46:S47" si="36">F46+I46+L46+O46+R46</f>
        <v>1219.6000000000004</v>
      </c>
      <c r="T46" s="193">
        <f t="shared" si="23"/>
        <v>0.26074872255361004</v>
      </c>
      <c r="U46" s="171"/>
      <c r="V46" s="171"/>
      <c r="W46" s="81"/>
      <c r="X46" s="81"/>
      <c r="Y46" s="81"/>
      <c r="Z46" s="1"/>
      <c r="AA46" s="1"/>
    </row>
    <row r="47" spans="1:27" ht="35.25" customHeight="1" thickBot="1" x14ac:dyDescent="0.3">
      <c r="A47" s="7"/>
      <c r="B47" s="159" t="s">
        <v>48</v>
      </c>
      <c r="C47" s="160"/>
      <c r="D47" s="185">
        <v>1206.9000000000001</v>
      </c>
      <c r="E47" s="185">
        <v>1206.9000000000001</v>
      </c>
      <c r="F47" s="167">
        <f t="shared" si="33"/>
        <v>0</v>
      </c>
      <c r="G47" s="185"/>
      <c r="H47" s="185"/>
      <c r="I47" s="167">
        <f t="shared" si="34"/>
        <v>0</v>
      </c>
      <c r="J47" s="185">
        <v>9290.7000000000007</v>
      </c>
      <c r="K47" s="185">
        <v>9290.7000000000007</v>
      </c>
      <c r="L47" s="167">
        <f>J47-K47</f>
        <v>0</v>
      </c>
      <c r="M47" s="185"/>
      <c r="N47" s="185"/>
      <c r="O47" s="185"/>
      <c r="P47" s="185"/>
      <c r="Q47" s="185"/>
      <c r="R47" s="185">
        <f t="shared" si="35"/>
        <v>0</v>
      </c>
      <c r="S47" s="184">
        <f t="shared" si="36"/>
        <v>0</v>
      </c>
      <c r="T47" s="193">
        <f t="shared" si="23"/>
        <v>0</v>
      </c>
      <c r="U47" s="171"/>
      <c r="V47" s="171"/>
      <c r="W47" s="81"/>
      <c r="X47" s="67"/>
      <c r="Y47" s="81"/>
      <c r="Z47" s="67"/>
      <c r="AA47" s="1"/>
    </row>
    <row r="48" spans="1:27" ht="15.75" thickBot="1" x14ac:dyDescent="0.3">
      <c r="A48" s="16"/>
      <c r="B48" s="22" t="s">
        <v>9</v>
      </c>
      <c r="C48" s="15"/>
      <c r="D48" s="178">
        <f>SUM(D45:D47)</f>
        <v>5884.2000000000007</v>
      </c>
      <c r="E48" s="178">
        <f t="shared" ref="E48:S48" si="37">SUM(E45:E47)</f>
        <v>4664.6000000000004</v>
      </c>
      <c r="F48" s="177">
        <f t="shared" si="37"/>
        <v>1219.6000000000004</v>
      </c>
      <c r="G48" s="178">
        <f t="shared" si="37"/>
        <v>0</v>
      </c>
      <c r="H48" s="178">
        <f t="shared" si="37"/>
        <v>0</v>
      </c>
      <c r="I48" s="177">
        <f t="shared" si="37"/>
        <v>0</v>
      </c>
      <c r="J48" s="178">
        <f t="shared" si="37"/>
        <v>9290.7000000000007</v>
      </c>
      <c r="K48" s="178">
        <f t="shared" si="37"/>
        <v>9290.7000000000007</v>
      </c>
      <c r="L48" s="177">
        <f t="shared" si="37"/>
        <v>0</v>
      </c>
      <c r="M48" s="178">
        <f t="shared" si="37"/>
        <v>0</v>
      </c>
      <c r="N48" s="178">
        <f t="shared" si="37"/>
        <v>0</v>
      </c>
      <c r="O48" s="177">
        <f t="shared" si="37"/>
        <v>0</v>
      </c>
      <c r="P48" s="178">
        <f t="shared" si="37"/>
        <v>1415.2</v>
      </c>
      <c r="Q48" s="178">
        <f t="shared" si="37"/>
        <v>1415.2</v>
      </c>
      <c r="R48" s="177">
        <f t="shared" si="37"/>
        <v>0</v>
      </c>
      <c r="S48" s="179">
        <f t="shared" si="37"/>
        <v>1219.6000000000004</v>
      </c>
      <c r="T48" s="191">
        <f t="shared" si="23"/>
        <v>8.0369557624761959E-2</v>
      </c>
      <c r="U48" s="181"/>
      <c r="V48" s="181"/>
      <c r="W48" s="47"/>
      <c r="X48" s="67"/>
      <c r="Y48" s="47"/>
      <c r="Z48" s="1"/>
      <c r="AA48" s="1"/>
    </row>
    <row r="49" spans="1:27" x14ac:dyDescent="0.25">
      <c r="A49" s="7" t="s">
        <v>36</v>
      </c>
      <c r="B49" s="151" t="s">
        <v>37</v>
      </c>
      <c r="C49" s="152"/>
      <c r="D49" s="186"/>
      <c r="E49" s="186"/>
      <c r="F49" s="186"/>
      <c r="G49" s="186"/>
      <c r="H49" s="186"/>
      <c r="I49" s="186"/>
      <c r="J49" s="186"/>
      <c r="K49" s="186"/>
      <c r="L49" s="186"/>
      <c r="M49" s="186"/>
      <c r="N49" s="186"/>
      <c r="O49" s="186"/>
      <c r="P49" s="186"/>
      <c r="Q49" s="186"/>
      <c r="R49" s="186"/>
      <c r="S49" s="182"/>
      <c r="T49" s="191"/>
      <c r="U49" s="166"/>
      <c r="V49" s="166"/>
      <c r="W49" s="181"/>
      <c r="X49" s="81"/>
      <c r="Y49" s="66"/>
      <c r="Z49" s="1"/>
      <c r="AA49" s="1"/>
    </row>
    <row r="50" spans="1:27" ht="33.75" customHeight="1" thickBot="1" x14ac:dyDescent="0.3">
      <c r="A50" s="7"/>
      <c r="B50" s="155" t="s">
        <v>47</v>
      </c>
      <c r="C50" s="156"/>
      <c r="D50" s="198">
        <v>21323.3</v>
      </c>
      <c r="E50" s="167">
        <v>19290.7</v>
      </c>
      <c r="F50" s="167">
        <f>D50-E50</f>
        <v>2032.5999999999985</v>
      </c>
      <c r="G50" s="167"/>
      <c r="H50" s="167"/>
      <c r="I50" s="167"/>
      <c r="J50" s="167"/>
      <c r="K50" s="167"/>
      <c r="L50" s="167"/>
      <c r="M50" s="167"/>
      <c r="N50" s="167"/>
      <c r="O50" s="167">
        <f>M50-N50</f>
        <v>0</v>
      </c>
      <c r="P50" s="167">
        <v>5517</v>
      </c>
      <c r="Q50" s="167">
        <v>5517</v>
      </c>
      <c r="R50" s="167">
        <f t="shared" ref="R50:R51" si="38">P50-Q50</f>
        <v>0</v>
      </c>
      <c r="S50" s="184">
        <f t="shared" ref="S50:S51" si="39">F50+I50+L50+O50+R50</f>
        <v>2032.5999999999985</v>
      </c>
      <c r="T50" s="193">
        <f t="shared" si="23"/>
        <v>9.5322956578015539E-2</v>
      </c>
      <c r="U50" s="171"/>
      <c r="V50" s="171"/>
      <c r="W50" s="81"/>
      <c r="X50" s="81"/>
      <c r="Y50" s="81"/>
      <c r="Z50" s="75"/>
      <c r="AA50" s="1"/>
    </row>
    <row r="51" spans="1:27" ht="36" customHeight="1" thickBot="1" x14ac:dyDescent="0.3">
      <c r="A51" s="7"/>
      <c r="B51" s="159" t="s">
        <v>48</v>
      </c>
      <c r="C51" s="160"/>
      <c r="D51" s="185">
        <v>2439.9</v>
      </c>
      <c r="E51" s="185">
        <v>2390.1</v>
      </c>
      <c r="F51" s="185">
        <f t="shared" ref="F51" si="40">D51-E51</f>
        <v>49.800000000000182</v>
      </c>
      <c r="G51" s="185"/>
      <c r="H51" s="185"/>
      <c r="I51" s="185">
        <f t="shared" ref="I51" si="41">G51-H51</f>
        <v>0</v>
      </c>
      <c r="J51" s="185"/>
      <c r="K51" s="185"/>
      <c r="L51" s="185"/>
      <c r="M51" s="185"/>
      <c r="N51" s="185"/>
      <c r="O51" s="185"/>
      <c r="P51" s="185"/>
      <c r="Q51" s="185"/>
      <c r="R51" s="185">
        <f t="shared" si="38"/>
        <v>0</v>
      </c>
      <c r="S51" s="184">
        <f t="shared" si="39"/>
        <v>49.800000000000182</v>
      </c>
      <c r="T51" s="193">
        <f t="shared" si="23"/>
        <v>2.0410672568547963E-2</v>
      </c>
      <c r="U51" s="171"/>
      <c r="V51" s="171"/>
      <c r="W51" s="81"/>
      <c r="X51" s="81"/>
      <c r="Y51" s="81"/>
      <c r="Z51" s="1"/>
      <c r="AA51" s="1"/>
    </row>
    <row r="52" spans="1:27" ht="15.75" thickBot="1" x14ac:dyDescent="0.3">
      <c r="A52" s="16"/>
      <c r="B52" s="22" t="s">
        <v>9</v>
      </c>
      <c r="C52" s="15"/>
      <c r="D52" s="178">
        <f>SUM(D49:D51)</f>
        <v>23763.200000000001</v>
      </c>
      <c r="E52" s="178">
        <f t="shared" ref="E52:R52" si="42">SUM(E49:E51)</f>
        <v>21680.799999999999</v>
      </c>
      <c r="F52" s="177">
        <f t="shared" si="42"/>
        <v>2082.3999999999987</v>
      </c>
      <c r="G52" s="178">
        <f t="shared" si="42"/>
        <v>0</v>
      </c>
      <c r="H52" s="178">
        <f t="shared" si="42"/>
        <v>0</v>
      </c>
      <c r="I52" s="177">
        <f t="shared" si="42"/>
        <v>0</v>
      </c>
      <c r="J52" s="178">
        <f t="shared" si="42"/>
        <v>0</v>
      </c>
      <c r="K52" s="178">
        <f t="shared" si="42"/>
        <v>0</v>
      </c>
      <c r="L52" s="177">
        <f t="shared" si="42"/>
        <v>0</v>
      </c>
      <c r="M52" s="178">
        <f t="shared" si="42"/>
        <v>0</v>
      </c>
      <c r="N52" s="178">
        <f t="shared" si="42"/>
        <v>0</v>
      </c>
      <c r="O52" s="177">
        <f t="shared" si="42"/>
        <v>0</v>
      </c>
      <c r="P52" s="178">
        <f t="shared" si="42"/>
        <v>5517</v>
      </c>
      <c r="Q52" s="178">
        <f t="shared" si="42"/>
        <v>5517</v>
      </c>
      <c r="R52" s="177">
        <f t="shared" si="42"/>
        <v>0</v>
      </c>
      <c r="S52" s="179">
        <f>SUM(S49:S51)</f>
        <v>2082.3999999999987</v>
      </c>
      <c r="T52" s="191">
        <f t="shared" si="23"/>
        <v>8.7631295448424393E-2</v>
      </c>
      <c r="U52" s="181"/>
      <c r="V52" s="181"/>
      <c r="W52" s="47"/>
      <c r="X52" s="67"/>
      <c r="Y52" s="47"/>
      <c r="Z52" s="5"/>
      <c r="AA52" s="1"/>
    </row>
    <row r="53" spans="1:27" x14ac:dyDescent="0.25">
      <c r="A53" s="7" t="s">
        <v>38</v>
      </c>
      <c r="B53" s="151" t="s">
        <v>39</v>
      </c>
      <c r="C53" s="152"/>
      <c r="D53" s="186"/>
      <c r="E53" s="186"/>
      <c r="F53" s="186"/>
      <c r="G53" s="186"/>
      <c r="H53" s="186"/>
      <c r="I53" s="186"/>
      <c r="J53" s="186"/>
      <c r="K53" s="186"/>
      <c r="L53" s="186"/>
      <c r="M53" s="186"/>
      <c r="N53" s="186"/>
      <c r="O53" s="186"/>
      <c r="P53" s="186"/>
      <c r="Q53" s="186"/>
      <c r="R53" s="186"/>
      <c r="S53" s="182"/>
      <c r="T53" s="191"/>
      <c r="U53" s="166"/>
      <c r="V53" s="166"/>
      <c r="W53" s="181"/>
      <c r="X53" s="67"/>
      <c r="Y53" s="66"/>
      <c r="Z53" s="1"/>
      <c r="AA53" s="1"/>
    </row>
    <row r="54" spans="1:27" ht="30.75" customHeight="1" thickBot="1" x14ac:dyDescent="0.3">
      <c r="A54" s="7"/>
      <c r="B54" s="155" t="s">
        <v>47</v>
      </c>
      <c r="C54" s="156"/>
      <c r="D54" s="167">
        <v>1248.2</v>
      </c>
      <c r="E54" s="167">
        <v>1248.2</v>
      </c>
      <c r="F54" s="167">
        <f>D54-E54</f>
        <v>0</v>
      </c>
      <c r="G54" s="167"/>
      <c r="H54" s="167"/>
      <c r="I54" s="185">
        <f t="shared" ref="I54:I55" si="43">G54-H54</f>
        <v>0</v>
      </c>
      <c r="J54" s="167"/>
      <c r="K54" s="167"/>
      <c r="L54" s="167">
        <f>J54-K54</f>
        <v>0</v>
      </c>
      <c r="M54" s="167"/>
      <c r="N54" s="167"/>
      <c r="O54" s="167">
        <f>M54-N54</f>
        <v>0</v>
      </c>
      <c r="P54" s="167">
        <v>1040</v>
      </c>
      <c r="Q54" s="167">
        <v>1040</v>
      </c>
      <c r="R54" s="167">
        <f t="shared" ref="R54:R55" si="44">P54-Q54</f>
        <v>0</v>
      </c>
      <c r="S54" s="184">
        <f t="shared" ref="S54:S55" si="45">F54+I54+L54+O54+R54</f>
        <v>0</v>
      </c>
      <c r="T54" s="193">
        <f t="shared" si="23"/>
        <v>0</v>
      </c>
      <c r="U54" s="171"/>
      <c r="V54" s="171"/>
      <c r="W54" s="81"/>
      <c r="X54" s="81"/>
      <c r="Y54" s="81"/>
      <c r="Z54" s="1"/>
      <c r="AA54" s="1"/>
    </row>
    <row r="55" spans="1:27" ht="33.75" customHeight="1" thickBot="1" x14ac:dyDescent="0.3">
      <c r="A55" s="7"/>
      <c r="B55" s="159" t="s">
        <v>48</v>
      </c>
      <c r="C55" s="160"/>
      <c r="D55" s="185">
        <v>4043.9</v>
      </c>
      <c r="E55" s="185">
        <v>4043.9</v>
      </c>
      <c r="F55" s="167">
        <f>D55-E55</f>
        <v>0</v>
      </c>
      <c r="G55" s="185"/>
      <c r="H55" s="185"/>
      <c r="I55" s="185">
        <f t="shared" si="43"/>
        <v>0</v>
      </c>
      <c r="J55" s="185"/>
      <c r="K55" s="185"/>
      <c r="L55" s="185"/>
      <c r="M55" s="185"/>
      <c r="N55" s="185"/>
      <c r="O55" s="185"/>
      <c r="P55" s="185"/>
      <c r="Q55" s="185"/>
      <c r="R55" s="185">
        <f t="shared" si="44"/>
        <v>0</v>
      </c>
      <c r="S55" s="184">
        <f t="shared" si="45"/>
        <v>0</v>
      </c>
      <c r="T55" s="193">
        <f t="shared" si="23"/>
        <v>0</v>
      </c>
      <c r="U55" s="171"/>
      <c r="V55" s="171"/>
      <c r="W55" s="81"/>
      <c r="X55" s="81"/>
      <c r="Y55" s="81"/>
      <c r="Z55" s="1"/>
      <c r="AA55" s="1"/>
    </row>
    <row r="56" spans="1:27" ht="15.75" thickBot="1" x14ac:dyDescent="0.3">
      <c r="A56" s="16"/>
      <c r="B56" s="15" t="s">
        <v>9</v>
      </c>
      <c r="C56" s="15"/>
      <c r="D56" s="178">
        <f>SUM(D53:D55)</f>
        <v>5292.1</v>
      </c>
      <c r="E56" s="178">
        <f t="shared" ref="E56:N56" si="46">SUM(E53:E55)</f>
        <v>5292.1</v>
      </c>
      <c r="F56" s="177">
        <f t="shared" si="46"/>
        <v>0</v>
      </c>
      <c r="G56" s="178">
        <f t="shared" si="46"/>
        <v>0</v>
      </c>
      <c r="H56" s="178">
        <f t="shared" si="46"/>
        <v>0</v>
      </c>
      <c r="I56" s="177">
        <f t="shared" si="46"/>
        <v>0</v>
      </c>
      <c r="J56" s="178">
        <f t="shared" si="46"/>
        <v>0</v>
      </c>
      <c r="K56" s="178">
        <f t="shared" si="46"/>
        <v>0</v>
      </c>
      <c r="L56" s="177">
        <f t="shared" si="46"/>
        <v>0</v>
      </c>
      <c r="M56" s="178">
        <f t="shared" si="46"/>
        <v>0</v>
      </c>
      <c r="N56" s="178">
        <f t="shared" si="46"/>
        <v>0</v>
      </c>
      <c r="O56" s="177">
        <f>SUM(O53:O55)</f>
        <v>0</v>
      </c>
      <c r="P56" s="178">
        <f t="shared" ref="P56:R56" si="47">SUM(P53:P55)</f>
        <v>1040</v>
      </c>
      <c r="Q56" s="178">
        <f t="shared" si="47"/>
        <v>1040</v>
      </c>
      <c r="R56" s="177">
        <f t="shared" si="47"/>
        <v>0</v>
      </c>
      <c r="S56" s="179">
        <f>SUM(S53:S55)</f>
        <v>0</v>
      </c>
      <c r="T56" s="191">
        <f t="shared" si="23"/>
        <v>0</v>
      </c>
      <c r="U56" s="181"/>
      <c r="V56" s="181"/>
      <c r="W56" s="199"/>
      <c r="X56" s="67"/>
      <c r="Y56" s="47"/>
      <c r="Z56" s="5"/>
      <c r="AA56" s="1"/>
    </row>
    <row r="57" spans="1:27" x14ac:dyDescent="0.25">
      <c r="A57" s="7" t="s">
        <v>40</v>
      </c>
      <c r="B57" s="151" t="s">
        <v>41</v>
      </c>
      <c r="C57" s="152"/>
      <c r="D57" s="186"/>
      <c r="E57" s="186"/>
      <c r="F57" s="186"/>
      <c r="G57" s="186"/>
      <c r="H57" s="186"/>
      <c r="I57" s="186"/>
      <c r="J57" s="186"/>
      <c r="K57" s="186"/>
      <c r="L57" s="186"/>
      <c r="M57" s="186"/>
      <c r="N57" s="186"/>
      <c r="O57" s="186"/>
      <c r="P57" s="186"/>
      <c r="Q57" s="186"/>
      <c r="R57" s="186"/>
      <c r="S57" s="182"/>
      <c r="T57" s="191"/>
      <c r="U57" s="166"/>
      <c r="V57" s="166"/>
      <c r="W57" s="181"/>
      <c r="X57" s="67"/>
      <c r="Y57" s="66"/>
      <c r="Z57" s="1"/>
      <c r="AA57" s="1"/>
    </row>
    <row r="58" spans="1:27" ht="33" customHeight="1" thickBot="1" x14ac:dyDescent="0.3">
      <c r="A58" s="7"/>
      <c r="B58" s="155" t="s">
        <v>47</v>
      </c>
      <c r="C58" s="156"/>
      <c r="D58" s="198">
        <v>1802.8</v>
      </c>
      <c r="E58" s="167">
        <v>1509.7</v>
      </c>
      <c r="F58" s="200">
        <f>D58-E58</f>
        <v>293.09999999999991</v>
      </c>
      <c r="G58" s="167"/>
      <c r="H58" s="167"/>
      <c r="I58" s="167">
        <f t="shared" ref="I58:I59" si="48">G58-H58</f>
        <v>0</v>
      </c>
      <c r="J58" s="167"/>
      <c r="K58" s="167"/>
      <c r="L58" s="167">
        <f>J58-K58</f>
        <v>0</v>
      </c>
      <c r="M58" s="167"/>
      <c r="N58" s="167"/>
      <c r="O58" s="167">
        <f>M58-N58</f>
        <v>0</v>
      </c>
      <c r="P58" s="167">
        <v>11341.5</v>
      </c>
      <c r="Q58" s="167">
        <v>11341.5</v>
      </c>
      <c r="R58" s="167">
        <f t="shared" ref="R58:R59" si="49">P58-Q58</f>
        <v>0</v>
      </c>
      <c r="S58" s="192">
        <f>F58+I58+L58+O58+R58</f>
        <v>293.09999999999991</v>
      </c>
      <c r="T58" s="193">
        <f t="shared" si="23"/>
        <v>0.16258043044153533</v>
      </c>
      <c r="U58" s="171"/>
      <c r="V58" s="171"/>
      <c r="W58" s="81"/>
      <c r="X58" s="81"/>
      <c r="Y58" s="81"/>
      <c r="Z58" s="75"/>
      <c r="AA58" s="1"/>
    </row>
    <row r="59" spans="1:27" ht="34.5" customHeight="1" thickBot="1" x14ac:dyDescent="0.3">
      <c r="A59" s="7"/>
      <c r="B59" s="159" t="s">
        <v>48</v>
      </c>
      <c r="C59" s="160"/>
      <c r="D59" s="185">
        <v>2334.3000000000002</v>
      </c>
      <c r="E59" s="185">
        <v>2334.3000000000002</v>
      </c>
      <c r="F59" s="185">
        <f t="shared" ref="F59" si="50">D59-E59</f>
        <v>0</v>
      </c>
      <c r="G59" s="185"/>
      <c r="H59" s="185"/>
      <c r="I59" s="185">
        <f t="shared" si="48"/>
        <v>0</v>
      </c>
      <c r="J59" s="185">
        <v>3426.5</v>
      </c>
      <c r="K59" s="185">
        <v>3426.5</v>
      </c>
      <c r="L59" s="185"/>
      <c r="M59" s="185"/>
      <c r="N59" s="185"/>
      <c r="O59" s="185"/>
      <c r="P59" s="185"/>
      <c r="Q59" s="185"/>
      <c r="R59" s="185">
        <f t="shared" si="49"/>
        <v>0</v>
      </c>
      <c r="S59" s="184">
        <f t="shared" ref="S59" si="51">F59+I59+L59+O59+R59</f>
        <v>0</v>
      </c>
      <c r="T59" s="193">
        <f t="shared" si="23"/>
        <v>0</v>
      </c>
      <c r="U59" s="171"/>
      <c r="V59" s="171"/>
      <c r="W59" s="76"/>
      <c r="X59" s="67"/>
      <c r="Y59" s="81"/>
      <c r="Z59" s="1"/>
      <c r="AA59" s="1"/>
    </row>
    <row r="60" spans="1:27" ht="15.75" thickBot="1" x14ac:dyDescent="0.3">
      <c r="A60" s="16"/>
      <c r="B60" s="22" t="s">
        <v>9</v>
      </c>
      <c r="C60" s="15"/>
      <c r="D60" s="178">
        <f>SUM(D57:D59)</f>
        <v>4137.1000000000004</v>
      </c>
      <c r="E60" s="178">
        <f t="shared" ref="E60:R60" si="52">SUM(E57:E59)</f>
        <v>3844</v>
      </c>
      <c r="F60" s="177">
        <f t="shared" si="52"/>
        <v>293.09999999999991</v>
      </c>
      <c r="G60" s="178">
        <f t="shared" si="52"/>
        <v>0</v>
      </c>
      <c r="H60" s="178">
        <f t="shared" si="52"/>
        <v>0</v>
      </c>
      <c r="I60" s="177">
        <f t="shared" si="52"/>
        <v>0</v>
      </c>
      <c r="J60" s="178">
        <f t="shared" si="52"/>
        <v>3426.5</v>
      </c>
      <c r="K60" s="178">
        <f t="shared" si="52"/>
        <v>3426.5</v>
      </c>
      <c r="L60" s="177">
        <f t="shared" si="52"/>
        <v>0</v>
      </c>
      <c r="M60" s="178">
        <f t="shared" si="52"/>
        <v>0</v>
      </c>
      <c r="N60" s="178">
        <f t="shared" si="52"/>
        <v>0</v>
      </c>
      <c r="O60" s="177">
        <f t="shared" si="52"/>
        <v>0</v>
      </c>
      <c r="P60" s="178">
        <f t="shared" si="52"/>
        <v>11341.5</v>
      </c>
      <c r="Q60" s="178">
        <f t="shared" si="52"/>
        <v>11341.5</v>
      </c>
      <c r="R60" s="177">
        <f t="shared" si="52"/>
        <v>0</v>
      </c>
      <c r="S60" s="179">
        <f>SUM(S57:S59)</f>
        <v>293.09999999999991</v>
      </c>
      <c r="T60" s="191">
        <f t="shared" si="23"/>
        <v>3.8751388227828004E-2</v>
      </c>
      <c r="U60" s="181"/>
      <c r="V60" s="181"/>
      <c r="W60" s="47"/>
      <c r="X60" s="67"/>
      <c r="Y60" s="47"/>
      <c r="Z60" s="5"/>
      <c r="AA60" s="1"/>
    </row>
    <row r="61" spans="1:27" x14ac:dyDescent="0.25">
      <c r="A61" s="7" t="s">
        <v>43</v>
      </c>
      <c r="B61" s="151" t="s">
        <v>42</v>
      </c>
      <c r="C61" s="152"/>
      <c r="D61" s="186"/>
      <c r="E61" s="186"/>
      <c r="F61" s="186"/>
      <c r="G61" s="186"/>
      <c r="H61" s="186"/>
      <c r="I61" s="186"/>
      <c r="J61" s="186"/>
      <c r="K61" s="186"/>
      <c r="L61" s="186"/>
      <c r="M61" s="186"/>
      <c r="N61" s="186"/>
      <c r="O61" s="186"/>
      <c r="P61" s="186"/>
      <c r="Q61" s="186"/>
      <c r="R61" s="186"/>
      <c r="S61" s="182"/>
      <c r="T61" s="201"/>
      <c r="U61" s="166"/>
      <c r="V61" s="166"/>
      <c r="W61" s="181"/>
      <c r="X61" s="81"/>
      <c r="Y61" s="67"/>
      <c r="Z61" s="1"/>
      <c r="AA61" s="1"/>
    </row>
    <row r="62" spans="1:27" ht="33.75" customHeight="1" thickBot="1" x14ac:dyDescent="0.3">
      <c r="A62" s="7"/>
      <c r="B62" s="155" t="s">
        <v>47</v>
      </c>
      <c r="C62" s="156"/>
      <c r="D62" s="167">
        <v>51427.3</v>
      </c>
      <c r="E62" s="167">
        <v>39531.300000000003</v>
      </c>
      <c r="F62" s="167">
        <f>D62-E62</f>
        <v>11896</v>
      </c>
      <c r="G62" s="167">
        <v>175</v>
      </c>
      <c r="H62" s="167">
        <v>103.4</v>
      </c>
      <c r="I62" s="167">
        <f t="shared" ref="I62:I63" si="53">G62-H62</f>
        <v>71.599999999999994</v>
      </c>
      <c r="J62" s="167">
        <v>12229.7</v>
      </c>
      <c r="K62" s="167">
        <v>11950</v>
      </c>
      <c r="L62" s="167">
        <f>J62-K62</f>
        <v>279.70000000000073</v>
      </c>
      <c r="M62" s="167"/>
      <c r="N62" s="167"/>
      <c r="O62" s="167">
        <f>M62-N62</f>
        <v>0</v>
      </c>
      <c r="P62" s="167">
        <v>3508</v>
      </c>
      <c r="Q62" s="167">
        <v>3508</v>
      </c>
      <c r="R62" s="167">
        <f t="shared" ref="R62:R63" si="54">P62-Q62</f>
        <v>0</v>
      </c>
      <c r="S62" s="184">
        <f>F62+I62+L62+O62+R62</f>
        <v>12247.300000000001</v>
      </c>
      <c r="T62" s="193">
        <f t="shared" si="23"/>
        <v>0.19239518042006379</v>
      </c>
      <c r="U62" s="171"/>
      <c r="V62" s="171"/>
      <c r="W62" s="181"/>
      <c r="X62" s="81"/>
      <c r="Y62" s="81"/>
      <c r="Z62" s="1"/>
      <c r="AA62" s="1"/>
    </row>
    <row r="63" spans="1:27" ht="32.25" customHeight="1" thickBot="1" x14ac:dyDescent="0.3">
      <c r="A63" s="7"/>
      <c r="B63" s="159" t="s">
        <v>48</v>
      </c>
      <c r="C63" s="160"/>
      <c r="D63" s="185">
        <v>9555.9</v>
      </c>
      <c r="E63" s="185">
        <v>9555.9</v>
      </c>
      <c r="F63" s="185">
        <f>D63-E63</f>
        <v>0</v>
      </c>
      <c r="G63" s="185"/>
      <c r="H63" s="185"/>
      <c r="I63" s="185">
        <f t="shared" si="53"/>
        <v>0</v>
      </c>
      <c r="J63" s="185"/>
      <c r="K63" s="185"/>
      <c r="L63" s="185"/>
      <c r="M63" s="185"/>
      <c r="N63" s="185"/>
      <c r="O63" s="185"/>
      <c r="P63" s="185"/>
      <c r="Q63" s="185"/>
      <c r="R63" s="185">
        <f t="shared" si="54"/>
        <v>0</v>
      </c>
      <c r="S63" s="184">
        <f t="shared" ref="S63" si="55">F63+I63+L63+O63+R63</f>
        <v>0</v>
      </c>
      <c r="T63" s="193">
        <f t="shared" si="23"/>
        <v>0</v>
      </c>
      <c r="U63" s="171"/>
      <c r="V63" s="171"/>
      <c r="W63" s="81"/>
      <c r="X63" s="81"/>
      <c r="Y63" s="81"/>
      <c r="Z63" s="1"/>
      <c r="AA63" s="1"/>
    </row>
    <row r="64" spans="1:27" ht="15.75" thickBot="1" x14ac:dyDescent="0.3">
      <c r="A64" s="16"/>
      <c r="B64" s="22" t="s">
        <v>9</v>
      </c>
      <c r="C64" s="15"/>
      <c r="D64" s="178">
        <f>SUM(D61:D63)</f>
        <v>60983.200000000004</v>
      </c>
      <c r="E64" s="178">
        <f>SUM(E61:E63)</f>
        <v>49087.200000000004</v>
      </c>
      <c r="F64" s="177">
        <f>SUM(F61:F63)</f>
        <v>11896</v>
      </c>
      <c r="G64" s="178">
        <f t="shared" ref="G64:R64" si="56">SUM(G61:G63)</f>
        <v>175</v>
      </c>
      <c r="H64" s="178">
        <f t="shared" si="56"/>
        <v>103.4</v>
      </c>
      <c r="I64" s="177">
        <f t="shared" si="56"/>
        <v>71.599999999999994</v>
      </c>
      <c r="J64" s="178">
        <f t="shared" si="56"/>
        <v>12229.7</v>
      </c>
      <c r="K64" s="178">
        <f t="shared" si="56"/>
        <v>11950</v>
      </c>
      <c r="L64" s="177">
        <f t="shared" si="56"/>
        <v>279.70000000000073</v>
      </c>
      <c r="M64" s="178">
        <f t="shared" si="56"/>
        <v>0</v>
      </c>
      <c r="N64" s="178">
        <f t="shared" si="56"/>
        <v>0</v>
      </c>
      <c r="O64" s="177">
        <f t="shared" si="56"/>
        <v>0</v>
      </c>
      <c r="P64" s="178">
        <f t="shared" si="56"/>
        <v>3508</v>
      </c>
      <c r="Q64" s="178">
        <f t="shared" si="56"/>
        <v>3508</v>
      </c>
      <c r="R64" s="177">
        <f t="shared" si="56"/>
        <v>0</v>
      </c>
      <c r="S64" s="179">
        <f>SUM(S61:S63)</f>
        <v>12247.300000000001</v>
      </c>
      <c r="T64" s="191">
        <f t="shared" si="23"/>
        <v>0.16728336126556931</v>
      </c>
      <c r="U64" s="181"/>
      <c r="V64" s="181"/>
      <c r="W64" s="47"/>
      <c r="X64" s="76"/>
      <c r="Y64" s="47"/>
      <c r="Z64" s="5"/>
      <c r="AA64" s="1"/>
    </row>
    <row r="65" spans="1:27" x14ac:dyDescent="0.25">
      <c r="A65" s="7" t="s">
        <v>44</v>
      </c>
      <c r="B65" s="151" t="s">
        <v>45</v>
      </c>
      <c r="C65" s="152"/>
      <c r="D65" s="186"/>
      <c r="E65" s="186"/>
      <c r="F65" s="186"/>
      <c r="G65" s="186"/>
      <c r="H65" s="186"/>
      <c r="I65" s="182"/>
      <c r="J65" s="186"/>
      <c r="K65" s="186"/>
      <c r="L65" s="202"/>
      <c r="M65" s="186"/>
      <c r="N65" s="186"/>
      <c r="O65" s="186"/>
      <c r="P65" s="186"/>
      <c r="Q65" s="186"/>
      <c r="R65" s="186"/>
      <c r="S65" s="182"/>
      <c r="T65" s="201"/>
      <c r="U65" s="166"/>
      <c r="V65" s="166"/>
      <c r="W65" s="181"/>
      <c r="X65" s="69"/>
      <c r="Y65" s="69"/>
      <c r="Z65" s="1"/>
      <c r="AA65" s="1"/>
    </row>
    <row r="66" spans="1:27" ht="32.25" customHeight="1" thickBot="1" x14ac:dyDescent="0.3">
      <c r="A66" s="7"/>
      <c r="B66" s="155" t="s">
        <v>47</v>
      </c>
      <c r="C66" s="156"/>
      <c r="D66" s="203">
        <v>10972.8</v>
      </c>
      <c r="E66" s="167">
        <v>7885.8</v>
      </c>
      <c r="F66" s="204">
        <v>2514.3000000000002</v>
      </c>
      <c r="G66" s="167"/>
      <c r="H66" s="167"/>
      <c r="I66" s="192">
        <f>G66-H66</f>
        <v>0</v>
      </c>
      <c r="J66" s="205"/>
      <c r="K66" s="206"/>
      <c r="L66" s="207"/>
      <c r="M66" s="167"/>
      <c r="N66" s="167"/>
      <c r="O66" s="167">
        <f>M66-N66</f>
        <v>0</v>
      </c>
      <c r="P66" s="167">
        <v>12352.1</v>
      </c>
      <c r="Q66" s="167">
        <v>12352.1</v>
      </c>
      <c r="R66" s="167">
        <f>P66-Q66</f>
        <v>0</v>
      </c>
      <c r="S66" s="184">
        <f>F66</f>
        <v>2514.3000000000002</v>
      </c>
      <c r="T66" s="193">
        <f t="shared" si="23"/>
        <v>0.22913932633420825</v>
      </c>
      <c r="U66" s="171"/>
      <c r="V66" s="171"/>
      <c r="W66" s="81"/>
      <c r="X66" s="81"/>
      <c r="Y66" s="81"/>
      <c r="Z66" s="1"/>
      <c r="AA66" s="1"/>
    </row>
    <row r="67" spans="1:27" ht="34.5" customHeight="1" thickBot="1" x14ac:dyDescent="0.3">
      <c r="A67" s="7"/>
      <c r="B67" s="159" t="s">
        <v>48</v>
      </c>
      <c r="C67" s="160"/>
      <c r="D67" s="185">
        <v>18313.400000000001</v>
      </c>
      <c r="E67" s="185">
        <v>16321.4</v>
      </c>
      <c r="F67" s="185">
        <v>0</v>
      </c>
      <c r="G67" s="185"/>
      <c r="H67" s="185"/>
      <c r="I67" s="192">
        <f>G67-H67</f>
        <v>0</v>
      </c>
      <c r="J67" s="188"/>
      <c r="K67" s="185"/>
      <c r="L67" s="208"/>
      <c r="M67" s="185"/>
      <c r="N67" s="185"/>
      <c r="O67" s="185"/>
      <c r="P67" s="185"/>
      <c r="Q67" s="185"/>
      <c r="R67" s="185">
        <v>0</v>
      </c>
      <c r="S67" s="184">
        <v>0</v>
      </c>
      <c r="T67" s="193">
        <f t="shared" si="23"/>
        <v>0</v>
      </c>
      <c r="U67" s="171"/>
      <c r="V67" s="171"/>
      <c r="W67" s="171"/>
      <c r="X67" s="76"/>
      <c r="Y67" s="76"/>
      <c r="Z67" s="1"/>
      <c r="AA67" s="1"/>
    </row>
    <row r="68" spans="1:27" ht="15.75" thickBot="1" x14ac:dyDescent="0.3">
      <c r="A68" s="35"/>
      <c r="B68" s="36" t="s">
        <v>9</v>
      </c>
      <c r="C68" s="36"/>
      <c r="D68" s="209">
        <f>SUM(D65:D67)</f>
        <v>29286.2</v>
      </c>
      <c r="E68" s="209">
        <f>SUM(E65:E67)</f>
        <v>24207.200000000001</v>
      </c>
      <c r="F68" s="210">
        <f>F66+F67</f>
        <v>2514.3000000000002</v>
      </c>
      <c r="G68" s="209">
        <f>SUM(G65:G67)</f>
        <v>0</v>
      </c>
      <c r="H68" s="209">
        <f>SUM(H65:H67)</f>
        <v>0</v>
      </c>
      <c r="I68" s="210">
        <f t="shared" si="5"/>
        <v>0</v>
      </c>
      <c r="J68" s="209">
        <f>J67</f>
        <v>0</v>
      </c>
      <c r="K68" s="209"/>
      <c r="L68" s="210">
        <v>0</v>
      </c>
      <c r="M68" s="209">
        <f>M66</f>
        <v>0</v>
      </c>
      <c r="N68" s="209">
        <f>N66</f>
        <v>0</v>
      </c>
      <c r="O68" s="210">
        <v>0</v>
      </c>
      <c r="P68" s="209">
        <f>SUM(P65:P67)</f>
        <v>12352.1</v>
      </c>
      <c r="Q68" s="209">
        <f>SUM(Q65:Q67)</f>
        <v>12352.1</v>
      </c>
      <c r="R68" s="210">
        <f t="shared" si="0"/>
        <v>0</v>
      </c>
      <c r="S68" s="211">
        <f>F68+I68+L68+O68+R68</f>
        <v>2514.3000000000002</v>
      </c>
      <c r="T68" s="212">
        <f t="shared" si="23"/>
        <v>8.5852722442652171E-2</v>
      </c>
      <c r="U68" s="181"/>
      <c r="V68" s="181"/>
      <c r="W68" s="47"/>
      <c r="X68" s="76"/>
      <c r="Y68" s="47"/>
      <c r="Z68" s="67"/>
      <c r="AA68" s="1"/>
    </row>
    <row r="69" spans="1:27" ht="16.5" thickBot="1" x14ac:dyDescent="0.3">
      <c r="A69" s="37"/>
      <c r="B69" s="38" t="s">
        <v>46</v>
      </c>
      <c r="C69" s="39"/>
      <c r="D69" s="209">
        <f>D16+D20+D24+D28+D32+D36+D40+D44+D48+D52+D56+D60+D64+D68</f>
        <v>207049.70000000004</v>
      </c>
      <c r="E69" s="209">
        <f>E16+E20+E24+E28+E32+E36+E40+E44+E48+E52+E56+E60+E64+E68</f>
        <v>180069.1</v>
      </c>
      <c r="F69" s="210">
        <f>F16+F20+F24+F28+F32+F36+F40+F44+F48+F52+F56+F60+F64+F68</f>
        <v>24415.899999999998</v>
      </c>
      <c r="G69" s="209">
        <f>G16+G20+G24+G28+G32+G36+G40+G44+G48+G52+G56+G60+G64+G68</f>
        <v>175</v>
      </c>
      <c r="H69" s="209">
        <f t="shared" ref="H69:R69" si="57">H16+H20+H24+H28+H32+H36+H40+H44+H48+H52+H56+H60+H64+H68</f>
        <v>103.4</v>
      </c>
      <c r="I69" s="210">
        <f>I16+I20+I24+I28+I32+I36+I40+I44+I48+I52+I56+I60+I64+I68</f>
        <v>71.599999999999994</v>
      </c>
      <c r="J69" s="209">
        <f>J16+J20+J24+J28+J32+J36+J40+J44+J48+J52+J56+J60+J64+J68</f>
        <v>68467</v>
      </c>
      <c r="K69" s="209">
        <f t="shared" si="57"/>
        <v>66625.8</v>
      </c>
      <c r="L69" s="210">
        <f>L16+L20+L24+L28+L32+L36+L40+L44+L48+L52+L56+L60+L64+L68</f>
        <v>1841.2000000000007</v>
      </c>
      <c r="M69" s="209">
        <f>M16+M20+M24+M28+M32+M36+M40+M44+M48+M52+M56+M60+M64+M68</f>
        <v>0</v>
      </c>
      <c r="N69" s="209">
        <f>N16+N20+N24+N28+N32+N36+N40+N44+N48+N52+N56+N60+N64+N68</f>
        <v>0</v>
      </c>
      <c r="O69" s="210">
        <f>O16+O20+O24+O28+O32+O36+O40+O44+O48+O52+O56+O60+O64+O68</f>
        <v>0</v>
      </c>
      <c r="P69" s="209">
        <f t="shared" si="57"/>
        <v>53974.799999999996</v>
      </c>
      <c r="Q69" s="209">
        <f>Q16+Q20+Q24+Q28+Q32+Q36+Q40+Q44+Q48+Q52+Q56+Q60+Q64+Q68</f>
        <v>53974.799999999996</v>
      </c>
      <c r="R69" s="210">
        <f t="shared" si="57"/>
        <v>0</v>
      </c>
      <c r="S69" s="211">
        <f>S16+S20+S24+S28+S32+S36+S40+S44+S48+S52+S56+S60+S64+S68</f>
        <v>26328.7</v>
      </c>
      <c r="T69" s="212">
        <f t="shared" si="23"/>
        <v>9.5561176509445692E-2</v>
      </c>
      <c r="U69" s="181"/>
      <c r="V69" s="181"/>
      <c r="W69" s="213"/>
      <c r="X69" s="52"/>
      <c r="Y69" s="214"/>
      <c r="Z69" s="1"/>
      <c r="AA69" s="1"/>
    </row>
    <row r="70" spans="1:27" x14ac:dyDescent="0.25">
      <c r="E70" s="215"/>
      <c r="F70" s="215"/>
      <c r="H70" s="215"/>
      <c r="I70" s="215"/>
      <c r="K70" s="215"/>
      <c r="L70" s="216"/>
      <c r="O70" s="215"/>
      <c r="S70" s="217"/>
      <c r="U70" s="1"/>
      <c r="V70" s="1"/>
      <c r="W70" s="2"/>
      <c r="X70" s="1"/>
      <c r="Y70" s="3"/>
      <c r="Z70" s="1"/>
      <c r="AA70" s="1"/>
    </row>
    <row r="71" spans="1:27" ht="15.75" x14ac:dyDescent="0.25">
      <c r="D71" s="6"/>
      <c r="E71" s="3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U71" s="112"/>
      <c r="V71" s="112"/>
      <c r="W71" s="1"/>
      <c r="X71" s="1"/>
      <c r="Y71" s="1"/>
      <c r="Z71" s="1"/>
      <c r="AA71" s="1"/>
    </row>
    <row r="72" spans="1:27" x14ac:dyDescent="0.25">
      <c r="D72" s="6"/>
      <c r="E72" s="68"/>
      <c r="F72" s="69"/>
      <c r="G72" s="1"/>
      <c r="H72" s="1"/>
      <c r="I72" s="1"/>
      <c r="J72" s="3"/>
      <c r="K72" s="3"/>
      <c r="L72" s="45"/>
      <c r="M72" s="1"/>
      <c r="N72" s="71"/>
      <c r="O72" s="72"/>
      <c r="P72" s="67"/>
      <c r="Q72" s="1"/>
      <c r="R72" s="1"/>
      <c r="S72" s="68"/>
      <c r="U72" s="218"/>
      <c r="V72" s="5"/>
      <c r="W72" s="1"/>
      <c r="X72" s="1"/>
      <c r="Y72" s="1"/>
      <c r="Z72" s="1"/>
      <c r="AA72" s="1"/>
    </row>
    <row r="73" spans="1:27" x14ac:dyDescent="0.25">
      <c r="D73" s="6"/>
      <c r="E73" s="3"/>
      <c r="F73" s="69"/>
      <c r="G73" s="73"/>
      <c r="H73" s="73"/>
      <c r="I73" s="1"/>
      <c r="J73" s="1"/>
      <c r="K73" s="1"/>
      <c r="L73" s="1"/>
      <c r="M73" s="5"/>
      <c r="N73" s="1"/>
      <c r="O73" s="1"/>
      <c r="P73" s="1"/>
      <c r="Q73" s="1"/>
      <c r="R73" s="67"/>
      <c r="S73" s="219"/>
      <c r="U73" s="67"/>
      <c r="V73" s="1"/>
      <c r="W73" s="1"/>
      <c r="X73" s="1"/>
      <c r="Y73" s="1"/>
      <c r="Z73" s="1"/>
      <c r="AA73" s="1"/>
    </row>
    <row r="74" spans="1:27" x14ac:dyDescent="0.25">
      <c r="D74" s="6"/>
      <c r="E74" s="1"/>
      <c r="F74" s="69"/>
      <c r="G74" s="73"/>
      <c r="H74" s="73"/>
      <c r="I74" s="1"/>
      <c r="J74" s="3"/>
      <c r="K74" s="1"/>
      <c r="L74" s="47"/>
      <c r="M74" s="47"/>
      <c r="N74" s="48"/>
      <c r="O74" s="1"/>
      <c r="P74" s="1"/>
      <c r="Q74" s="1"/>
      <c r="R74" s="1"/>
      <c r="S74" s="68"/>
      <c r="U74" s="5"/>
      <c r="V74" s="5"/>
      <c r="W74" s="1"/>
      <c r="X74" s="66"/>
      <c r="Y74" s="66"/>
      <c r="Z74" s="66"/>
      <c r="AA74" s="1"/>
    </row>
    <row r="75" spans="1:27" x14ac:dyDescent="0.25">
      <c r="B75" s="215"/>
      <c r="D75" s="6"/>
      <c r="E75" s="1"/>
      <c r="F75" s="69"/>
      <c r="G75" s="73"/>
      <c r="H75" s="53"/>
      <c r="I75" s="1"/>
      <c r="J75" s="1"/>
      <c r="K75" s="1"/>
      <c r="L75" s="47"/>
      <c r="M75" s="1"/>
      <c r="N75" s="1"/>
      <c r="O75" s="1"/>
      <c r="P75" s="1"/>
      <c r="Q75" s="1"/>
      <c r="R75" s="1"/>
      <c r="S75" s="1"/>
      <c r="U75" s="1"/>
      <c r="V75" s="5"/>
      <c r="W75" s="1"/>
      <c r="X75" s="1"/>
      <c r="Y75" s="1"/>
      <c r="Z75" s="1"/>
      <c r="AA75" s="1"/>
    </row>
    <row r="76" spans="1:27" x14ac:dyDescent="0.25">
      <c r="B76" s="215"/>
      <c r="D76" s="6"/>
      <c r="E76" s="1"/>
      <c r="F76" s="69"/>
      <c r="G76" s="73"/>
      <c r="H76" s="73"/>
      <c r="I76" s="1"/>
      <c r="J76" s="75"/>
      <c r="K76" s="1"/>
      <c r="L76" s="47"/>
      <c r="M76" s="1"/>
      <c r="N76" s="1"/>
      <c r="O76" s="1"/>
      <c r="P76" s="1"/>
      <c r="Q76" s="1"/>
      <c r="R76" s="3"/>
      <c r="S76" s="68"/>
      <c r="U76" s="1"/>
      <c r="V76" s="5"/>
      <c r="W76" s="1"/>
      <c r="X76" s="67"/>
      <c r="Y76" s="1"/>
      <c r="Z76" s="1"/>
      <c r="AA76" s="1"/>
    </row>
    <row r="77" spans="1:27" x14ac:dyDescent="0.25">
      <c r="D77" s="6"/>
      <c r="E77" s="1"/>
      <c r="F77" s="69"/>
      <c r="G77" s="73"/>
      <c r="H77" s="73"/>
      <c r="I77" s="75"/>
      <c r="J77" s="1"/>
      <c r="K77" s="1"/>
      <c r="L77" s="67"/>
      <c r="M77" s="1"/>
      <c r="N77" s="3"/>
      <c r="O77" s="3"/>
      <c r="P77" s="3"/>
      <c r="Q77" s="3"/>
      <c r="R77" s="1"/>
      <c r="S77" s="1"/>
      <c r="U77" s="1"/>
      <c r="V77" s="1"/>
      <c r="W77" s="1"/>
      <c r="X77" s="1"/>
      <c r="Y77" s="1"/>
      <c r="Z77" s="1"/>
    </row>
    <row r="78" spans="1:27" x14ac:dyDescent="0.25">
      <c r="B78" s="220"/>
      <c r="D78" s="6"/>
      <c r="E78" s="1"/>
      <c r="F78" s="69"/>
      <c r="G78" s="5"/>
      <c r="H78" s="1"/>
      <c r="I78" s="1"/>
      <c r="J78" s="1"/>
      <c r="K78" s="1"/>
      <c r="L78" s="1"/>
      <c r="M78" s="1"/>
      <c r="N78" s="3"/>
      <c r="O78" s="3"/>
      <c r="P78" s="3"/>
      <c r="Q78" s="3"/>
      <c r="R78" s="1"/>
      <c r="S78" s="1"/>
      <c r="U78" s="1"/>
      <c r="V78" s="1"/>
      <c r="W78" s="1"/>
      <c r="X78" s="1"/>
      <c r="Y78" s="1"/>
      <c r="Z78" s="1"/>
    </row>
    <row r="79" spans="1:27" x14ac:dyDescent="0.25">
      <c r="C79" s="221"/>
      <c r="D79" s="222"/>
      <c r="E79" s="76"/>
      <c r="F79" s="77"/>
      <c r="G79" s="77"/>
      <c r="H79" s="73"/>
      <c r="I79" s="1"/>
      <c r="J79" s="1"/>
      <c r="K79" s="1"/>
      <c r="L79" s="1"/>
      <c r="M79" s="1"/>
      <c r="N79" s="3"/>
      <c r="O79" s="3"/>
      <c r="P79" s="3"/>
      <c r="Q79" s="3"/>
      <c r="R79" s="3"/>
      <c r="S79" s="1"/>
      <c r="U79" s="3"/>
      <c r="V79" s="68"/>
      <c r="W79" s="68"/>
      <c r="X79" s="68"/>
      <c r="Y79" s="3"/>
      <c r="Z79" s="68"/>
      <c r="AA79" s="54"/>
    </row>
    <row r="80" spans="1:27" x14ac:dyDescent="0.25">
      <c r="B80" s="215"/>
      <c r="C80" s="61"/>
      <c r="D80" s="223"/>
      <c r="E80" s="71"/>
      <c r="F80" s="78"/>
      <c r="G80" s="79"/>
      <c r="H80" s="67"/>
      <c r="I80" s="1"/>
      <c r="J80" s="1"/>
      <c r="K80" s="1"/>
      <c r="L80" s="1"/>
      <c r="M80" s="1"/>
      <c r="N80" s="80"/>
      <c r="O80" s="3"/>
      <c r="P80" s="3"/>
      <c r="Q80" s="3"/>
      <c r="R80" s="3"/>
      <c r="S80" s="1"/>
      <c r="U80" s="3"/>
      <c r="V80" s="68"/>
      <c r="W80" s="68"/>
      <c r="X80" s="68"/>
      <c r="Y80" s="3"/>
      <c r="Z80" s="68"/>
      <c r="AA80" s="54"/>
    </row>
    <row r="81" spans="2:27" x14ac:dyDescent="0.25">
      <c r="B81" s="215"/>
      <c r="C81" s="60"/>
      <c r="E81" s="1"/>
      <c r="F81" s="1"/>
      <c r="G81" s="1"/>
      <c r="H81" s="1"/>
      <c r="I81" s="1"/>
      <c r="J81" s="1"/>
      <c r="K81" s="1"/>
      <c r="L81" s="1"/>
      <c r="M81" s="1"/>
      <c r="N81" s="3"/>
      <c r="O81" s="3"/>
      <c r="P81" s="3"/>
      <c r="Q81" s="3"/>
      <c r="R81" s="3"/>
      <c r="S81" s="1"/>
      <c r="U81" s="3"/>
      <c r="V81" s="68"/>
      <c r="W81" s="68"/>
      <c r="X81" s="68"/>
      <c r="Y81" s="3"/>
      <c r="Z81" s="68"/>
      <c r="AA81" s="54"/>
    </row>
    <row r="82" spans="2:27" x14ac:dyDescent="0.25">
      <c r="B82" s="215"/>
      <c r="E82" s="67"/>
      <c r="F82" s="1"/>
      <c r="G82" s="1"/>
      <c r="H82" s="1"/>
      <c r="I82" s="1"/>
      <c r="J82" s="1"/>
      <c r="K82" s="1"/>
      <c r="L82" s="1"/>
      <c r="M82" s="1"/>
      <c r="N82" s="3"/>
      <c r="O82" s="3"/>
      <c r="P82" s="3"/>
      <c r="Q82" s="3"/>
      <c r="R82" s="3"/>
      <c r="S82" s="1"/>
      <c r="U82" s="3"/>
      <c r="V82" s="1"/>
      <c r="W82" s="68"/>
      <c r="X82" s="68"/>
      <c r="Y82" s="3"/>
      <c r="Z82" s="68"/>
      <c r="AA82" s="54"/>
    </row>
    <row r="83" spans="2:27" x14ac:dyDescent="0.25">
      <c r="B83" s="215"/>
      <c r="E83" s="67"/>
      <c r="F83" s="1"/>
      <c r="G83" s="1"/>
      <c r="H83" s="1"/>
      <c r="I83" s="1"/>
      <c r="J83" s="1"/>
      <c r="K83" s="1"/>
      <c r="L83" s="1"/>
      <c r="M83" s="1"/>
      <c r="N83" s="3"/>
      <c r="O83" s="3"/>
      <c r="P83" s="3"/>
      <c r="Q83" s="3"/>
      <c r="R83" s="3"/>
      <c r="S83" s="1"/>
      <c r="U83" s="3"/>
      <c r="V83" s="68"/>
      <c r="W83" s="68"/>
      <c r="X83" s="68"/>
      <c r="Y83" s="3"/>
      <c r="Z83" s="68"/>
      <c r="AA83" s="54"/>
    </row>
    <row r="84" spans="2:27" x14ac:dyDescent="0.25">
      <c r="B84" s="215"/>
      <c r="E84" s="1"/>
      <c r="F84" s="1"/>
      <c r="G84" s="1"/>
      <c r="H84" s="1"/>
      <c r="I84" s="1"/>
      <c r="J84" s="1"/>
      <c r="K84" s="1"/>
      <c r="L84" s="1"/>
      <c r="M84" s="1"/>
      <c r="N84" s="3"/>
      <c r="O84" s="3"/>
      <c r="P84" s="3"/>
      <c r="Q84" s="3"/>
      <c r="R84" s="3"/>
      <c r="S84" s="1"/>
      <c r="U84" s="3"/>
      <c r="V84" s="224"/>
      <c r="W84" s="68"/>
      <c r="X84" s="68"/>
      <c r="Y84" s="3"/>
      <c r="Z84" s="68"/>
      <c r="AA84" s="54"/>
    </row>
    <row r="85" spans="2:27" x14ac:dyDescent="0.25">
      <c r="E85" s="1"/>
      <c r="F85" s="1"/>
      <c r="G85" s="1"/>
      <c r="H85" s="1"/>
      <c r="I85" s="1"/>
      <c r="J85" s="1"/>
      <c r="K85" s="1"/>
      <c r="L85" s="1"/>
      <c r="M85" s="1"/>
      <c r="N85" s="3"/>
      <c r="O85" s="3"/>
      <c r="P85" s="3"/>
      <c r="Q85" s="3"/>
      <c r="R85" s="3"/>
      <c r="S85" s="1"/>
      <c r="U85" s="3"/>
      <c r="V85" s="68"/>
      <c r="W85" s="68"/>
      <c r="X85" s="68"/>
      <c r="Y85" s="3"/>
      <c r="Z85" s="68"/>
      <c r="AA85" s="54"/>
    </row>
    <row r="86" spans="2:27" x14ac:dyDescent="0.25">
      <c r="E86" s="1"/>
      <c r="F86" s="3"/>
      <c r="G86" s="3"/>
      <c r="H86" s="2"/>
      <c r="I86" s="2"/>
      <c r="J86" s="1"/>
      <c r="K86" s="1"/>
      <c r="L86" s="1"/>
      <c r="M86" s="1"/>
      <c r="N86" s="3"/>
      <c r="O86" s="3"/>
      <c r="P86" s="3"/>
      <c r="Q86" s="3"/>
      <c r="R86" s="3"/>
      <c r="S86" s="1"/>
      <c r="U86" s="1"/>
      <c r="V86" s="1"/>
      <c r="W86" s="1"/>
      <c r="X86" s="1"/>
      <c r="Y86" s="1"/>
      <c r="Z86" s="1"/>
      <c r="AA86" s="9"/>
    </row>
    <row r="87" spans="2:27" x14ac:dyDescent="0.25">
      <c r="D87" s="6"/>
      <c r="E87" s="1"/>
      <c r="F87" s="69"/>
      <c r="G87" s="69"/>
      <c r="H87" s="81"/>
      <c r="I87" s="81"/>
      <c r="J87" s="3"/>
      <c r="K87" s="81"/>
      <c r="L87" s="1"/>
      <c r="M87" s="1"/>
      <c r="N87" s="3"/>
      <c r="O87" s="3"/>
      <c r="P87" s="3"/>
      <c r="Q87" s="3"/>
      <c r="R87" s="3"/>
      <c r="S87" s="1"/>
      <c r="T87" s="225"/>
      <c r="U87" s="66"/>
      <c r="V87" s="66"/>
      <c r="W87" s="5"/>
      <c r="X87" s="66"/>
      <c r="Y87" s="1"/>
      <c r="Z87" s="1"/>
      <c r="AA87" s="226"/>
    </row>
    <row r="88" spans="2:27" x14ac:dyDescent="0.25">
      <c r="D88" s="6"/>
      <c r="E88" s="1"/>
      <c r="F88" s="82"/>
      <c r="G88" s="82"/>
      <c r="H88" s="90"/>
      <c r="I88" s="81"/>
      <c r="J88" s="3"/>
      <c r="K88" s="81"/>
      <c r="L88" s="1"/>
      <c r="M88" s="1"/>
      <c r="N88" s="1"/>
      <c r="O88" s="1"/>
      <c r="P88" s="3"/>
      <c r="Q88" s="3"/>
      <c r="R88" s="3"/>
      <c r="S88" s="3"/>
      <c r="T88" s="6"/>
      <c r="U88" s="5"/>
      <c r="V88" s="5"/>
      <c r="W88" s="1"/>
      <c r="X88" s="5"/>
      <c r="Y88" s="5"/>
      <c r="Z88" s="1"/>
    </row>
    <row r="89" spans="2:27" x14ac:dyDescent="0.25">
      <c r="D89" s="6"/>
      <c r="E89" s="1"/>
      <c r="F89" s="82"/>
      <c r="G89" s="82"/>
      <c r="H89" s="81"/>
      <c r="I89" s="81"/>
      <c r="J89" s="3"/>
      <c r="K89" s="81"/>
      <c r="L89" s="1"/>
      <c r="M89" s="1"/>
      <c r="N89" s="1"/>
      <c r="O89" s="1"/>
      <c r="P89" s="1"/>
      <c r="Q89" s="1"/>
      <c r="R89" s="1"/>
      <c r="S89" s="55"/>
      <c r="U89" s="1"/>
      <c r="V89" s="1"/>
      <c r="W89" s="1"/>
      <c r="X89" s="5"/>
      <c r="Y89" s="1"/>
      <c r="Z89" s="1"/>
    </row>
    <row r="90" spans="2:27" x14ac:dyDescent="0.25">
      <c r="B90" s="1"/>
      <c r="C90" s="1"/>
      <c r="D90" s="3"/>
      <c r="E90" s="1"/>
      <c r="F90" s="82"/>
      <c r="G90" s="82"/>
      <c r="H90" s="81"/>
      <c r="I90" s="81"/>
      <c r="J90" s="3"/>
      <c r="K90" s="81"/>
      <c r="L90" s="1"/>
      <c r="M90" s="1"/>
      <c r="N90" s="1"/>
      <c r="O90" s="1"/>
      <c r="P90" s="1"/>
      <c r="Q90" s="3"/>
      <c r="R90" s="3"/>
      <c r="S90" s="1"/>
      <c r="T90" s="1"/>
      <c r="U90" s="68"/>
      <c r="V90" s="1"/>
      <c r="W90" s="1"/>
      <c r="X90" s="5"/>
      <c r="Y90" s="1"/>
      <c r="Z90" s="1"/>
    </row>
    <row r="91" spans="2:27" x14ac:dyDescent="0.25">
      <c r="B91" s="1"/>
      <c r="C91" s="1"/>
      <c r="D91" s="3"/>
      <c r="E91" s="1"/>
      <c r="F91" s="45"/>
      <c r="G91" s="45"/>
      <c r="H91" s="81"/>
      <c r="I91" s="81"/>
      <c r="J91" s="3"/>
      <c r="K91" s="81"/>
      <c r="L91" s="1"/>
      <c r="M91" s="1"/>
      <c r="N91" s="1"/>
      <c r="O91" s="1"/>
      <c r="P91" s="1"/>
      <c r="Q91" s="3"/>
      <c r="R91" s="3"/>
      <c r="S91" s="1"/>
      <c r="T91" s="1"/>
      <c r="U91" s="1"/>
      <c r="V91" s="1"/>
      <c r="W91" s="1"/>
      <c r="X91" s="1"/>
      <c r="Y91" s="1"/>
      <c r="Z91" s="1"/>
    </row>
    <row r="92" spans="2:27" x14ac:dyDescent="0.25">
      <c r="B92" s="1"/>
      <c r="C92" s="1"/>
      <c r="D92" s="3"/>
      <c r="E92" s="1"/>
      <c r="F92" s="83"/>
      <c r="G92" s="83"/>
      <c r="H92" s="81"/>
      <c r="I92" s="81"/>
      <c r="J92" s="3"/>
      <c r="K92" s="81"/>
      <c r="L92" s="1"/>
      <c r="M92" s="1"/>
      <c r="N92" s="1"/>
      <c r="O92" s="1"/>
      <c r="P92" s="1"/>
      <c r="Q92" s="3"/>
      <c r="R92" s="3"/>
      <c r="S92" s="1"/>
      <c r="T92" s="1"/>
      <c r="U92" s="1"/>
      <c r="V92" s="1"/>
      <c r="W92" s="1"/>
      <c r="X92" s="1"/>
      <c r="Y92" s="1"/>
      <c r="Z92" s="5"/>
      <c r="AA92" s="226"/>
    </row>
    <row r="93" spans="2:27" x14ac:dyDescent="0.25">
      <c r="B93" s="1"/>
      <c r="C93" s="1"/>
      <c r="D93" s="3"/>
      <c r="E93" s="1"/>
      <c r="F93" s="84"/>
      <c r="G93" s="84"/>
      <c r="H93" s="81"/>
      <c r="I93" s="81"/>
      <c r="J93" s="3"/>
      <c r="K93" s="81"/>
      <c r="L93" s="1"/>
      <c r="M93" s="1"/>
      <c r="N93" s="1"/>
      <c r="O93" s="1"/>
      <c r="P93" s="1"/>
      <c r="Q93" s="1"/>
      <c r="R93" s="3"/>
      <c r="S93" s="1"/>
      <c r="T93" s="1"/>
      <c r="U93" s="1"/>
      <c r="V93" s="5"/>
      <c r="W93" s="5"/>
      <c r="X93" s="1"/>
      <c r="Y93" s="1"/>
      <c r="Z93" s="1"/>
    </row>
    <row r="94" spans="2:27" x14ac:dyDescent="0.25">
      <c r="B94" s="67"/>
      <c r="C94" s="1"/>
      <c r="D94" s="1"/>
      <c r="E94" s="1"/>
      <c r="F94" s="69"/>
      <c r="G94" s="69"/>
      <c r="H94" s="81"/>
      <c r="I94" s="81"/>
      <c r="J94" s="3"/>
      <c r="K94" s="81"/>
      <c r="L94" s="1"/>
      <c r="M94" s="1"/>
      <c r="N94" s="1"/>
      <c r="O94" s="1"/>
      <c r="P94" s="1"/>
      <c r="Q94" s="3"/>
      <c r="R94" s="1"/>
      <c r="S94" s="1"/>
      <c r="T94" s="1"/>
      <c r="U94" s="1"/>
      <c r="V94" s="5"/>
      <c r="W94" s="1"/>
      <c r="X94" s="1"/>
      <c r="Y94" s="1"/>
      <c r="Z94" s="5"/>
    </row>
    <row r="95" spans="2:27" x14ac:dyDescent="0.25">
      <c r="B95" s="67"/>
      <c r="C95" s="85"/>
      <c r="D95" s="74"/>
      <c r="E95" s="86"/>
      <c r="F95" s="66"/>
      <c r="G95" s="66"/>
      <c r="H95" s="90"/>
      <c r="I95" s="90"/>
      <c r="J95" s="3"/>
      <c r="K95" s="3"/>
      <c r="L95" s="1"/>
      <c r="M95" s="1"/>
      <c r="N95" s="44"/>
      <c r="O95" s="44"/>
      <c r="P95" s="45"/>
      <c r="Q95" s="3"/>
      <c r="R95" s="1"/>
      <c r="S95" s="52"/>
      <c r="T95" s="1"/>
      <c r="U95" s="1"/>
      <c r="V95" s="1"/>
      <c r="W95" s="1"/>
      <c r="X95" s="1"/>
      <c r="Y95" s="1"/>
      <c r="Z95" s="1"/>
    </row>
    <row r="96" spans="2:27" x14ac:dyDescent="0.25">
      <c r="B96" s="66"/>
      <c r="C96" s="66"/>
      <c r="D96" s="66"/>
      <c r="E96" s="88"/>
      <c r="F96" s="81"/>
      <c r="G96" s="1"/>
      <c r="H96" s="1"/>
      <c r="I96" s="1"/>
      <c r="J96" s="1"/>
      <c r="K96" s="1"/>
      <c r="L96" s="1"/>
      <c r="M96" s="1"/>
      <c r="N96" s="44"/>
      <c r="O96" s="44"/>
      <c r="P96" s="45"/>
      <c r="Q96" s="53"/>
      <c r="R96" s="1"/>
      <c r="S96" s="52"/>
      <c r="T96" s="1"/>
      <c r="U96" s="68"/>
      <c r="V96" s="1"/>
      <c r="W96" s="1"/>
      <c r="X96" s="1"/>
      <c r="Y96" s="1"/>
      <c r="Z96" s="1"/>
    </row>
    <row r="97" spans="1:26" x14ac:dyDescent="0.25">
      <c r="B97" s="68"/>
      <c r="C97" s="68"/>
      <c r="D97" s="68"/>
      <c r="E97" s="88"/>
      <c r="F97" s="81"/>
      <c r="G97" s="1"/>
      <c r="H97" s="1"/>
      <c r="I97" s="1"/>
      <c r="J97" s="1"/>
      <c r="K97" s="1"/>
      <c r="L97" s="1"/>
      <c r="M97" s="1"/>
      <c r="N97" s="44"/>
      <c r="O97" s="44"/>
      <c r="P97" s="45"/>
      <c r="Q97" s="53"/>
      <c r="R97" s="1"/>
      <c r="S97" s="52"/>
      <c r="T97" s="1"/>
      <c r="U97" s="68"/>
      <c r="V97" s="1"/>
      <c r="W97" s="1"/>
      <c r="X97" s="1"/>
      <c r="Y97" s="5"/>
      <c r="Z97" s="5"/>
    </row>
    <row r="98" spans="1:26" x14ac:dyDescent="0.25">
      <c r="B98" s="68"/>
      <c r="C98" s="68"/>
      <c r="D98" s="68"/>
      <c r="E98" s="45"/>
      <c r="F98" s="81"/>
      <c r="G98" s="1"/>
      <c r="H98" s="52"/>
      <c r="I98" s="1"/>
      <c r="J98" s="1"/>
      <c r="K98" s="1"/>
      <c r="L98" s="1"/>
      <c r="M98" s="1"/>
      <c r="N98" s="44"/>
      <c r="O98" s="44"/>
      <c r="P98" s="45"/>
      <c r="Q98" s="53"/>
      <c r="R98" s="1"/>
      <c r="S98" s="1"/>
      <c r="T98" s="1"/>
      <c r="U98" s="68"/>
      <c r="V98" s="1"/>
      <c r="W98" s="1"/>
      <c r="X98" s="1"/>
      <c r="Y98" s="1"/>
      <c r="Z98" s="1"/>
    </row>
    <row r="99" spans="1:26" x14ac:dyDescent="0.25">
      <c r="B99" s="3"/>
      <c r="C99" s="68"/>
      <c r="D99" s="68"/>
      <c r="E99" s="69"/>
      <c r="F99" s="81"/>
      <c r="G99" s="1"/>
      <c r="H99" s="52"/>
      <c r="I99" s="90"/>
      <c r="J99" s="1"/>
      <c r="K99" s="1"/>
      <c r="L99" s="1"/>
      <c r="M99" s="1"/>
      <c r="N99" s="1"/>
      <c r="O99" s="1"/>
      <c r="P99" s="46"/>
      <c r="Q99" s="3"/>
      <c r="R99" s="1"/>
      <c r="S99" s="1"/>
      <c r="T99" s="1"/>
      <c r="U99" s="68"/>
      <c r="V99" s="1"/>
      <c r="W99" s="1"/>
      <c r="X99" s="1"/>
      <c r="Y99" s="1"/>
      <c r="Z99" s="1"/>
    </row>
    <row r="100" spans="1:26" x14ac:dyDescent="0.25">
      <c r="B100" s="1"/>
      <c r="C100" s="5"/>
      <c r="D100" s="87"/>
      <c r="E100" s="66"/>
      <c r="F100" s="47"/>
      <c r="G100" s="1"/>
      <c r="H100" s="52"/>
      <c r="I100" s="1"/>
      <c r="J100" s="1"/>
      <c r="K100" s="1"/>
      <c r="L100" s="1"/>
      <c r="M100" s="1"/>
      <c r="N100" s="1"/>
      <c r="O100" s="5"/>
      <c r="P100" s="5"/>
      <c r="Q100" s="3"/>
      <c r="R100" s="1"/>
      <c r="S100" s="1"/>
      <c r="T100" s="1"/>
      <c r="U100" s="1"/>
      <c r="V100" s="1"/>
      <c r="W100" s="1"/>
      <c r="X100" s="1"/>
      <c r="Y100" s="1"/>
      <c r="Z100" s="1"/>
    </row>
    <row r="101" spans="1:26" x14ac:dyDescent="0.25">
      <c r="A101" s="6"/>
      <c r="B101" s="3"/>
      <c r="C101" s="3"/>
      <c r="D101" s="91"/>
      <c r="E101" s="92"/>
      <c r="F101" s="93"/>
      <c r="G101" s="93"/>
      <c r="H101" s="92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3"/>
      <c r="V101" s="3"/>
      <c r="W101" s="3"/>
      <c r="X101" s="3"/>
      <c r="Y101" s="1"/>
      <c r="Z101" s="1"/>
    </row>
    <row r="102" spans="1:26" ht="19.5" customHeight="1" x14ac:dyDescent="0.25">
      <c r="B102" s="1"/>
      <c r="C102" s="1"/>
      <c r="D102" s="79"/>
      <c r="E102" s="70"/>
      <c r="F102" s="45"/>
      <c r="G102" s="48"/>
      <c r="H102" s="94"/>
      <c r="I102" s="81"/>
      <c r="J102" s="3"/>
      <c r="K102" s="70"/>
      <c r="L102" s="70"/>
      <c r="M102" s="3"/>
      <c r="N102" s="51"/>
      <c r="O102" s="44"/>
      <c r="P102" s="47"/>
      <c r="Q102" s="1"/>
      <c r="R102" s="1"/>
      <c r="S102" s="1"/>
      <c r="T102" s="1"/>
      <c r="U102" s="3"/>
      <c r="V102" s="96"/>
      <c r="W102" s="96"/>
      <c r="X102" s="108"/>
      <c r="Y102" s="5"/>
      <c r="Z102" s="1"/>
    </row>
    <row r="103" spans="1:26" ht="19.5" customHeight="1" x14ac:dyDescent="0.25">
      <c r="B103" s="1"/>
      <c r="C103" s="1"/>
      <c r="D103" s="95"/>
      <c r="E103" s="45"/>
      <c r="F103" s="45"/>
      <c r="G103" s="96"/>
      <c r="H103" s="94"/>
      <c r="I103" s="81"/>
      <c r="J103" s="3"/>
      <c r="K103" s="70"/>
      <c r="L103" s="70"/>
      <c r="M103" s="3"/>
      <c r="N103" s="51"/>
      <c r="O103" s="3"/>
      <c r="P103" s="3"/>
      <c r="Q103" s="1"/>
      <c r="R103" s="1"/>
      <c r="S103" s="1"/>
      <c r="T103" s="1"/>
      <c r="U103" s="53"/>
      <c r="V103" s="48"/>
      <c r="W103" s="48"/>
      <c r="X103" s="77"/>
      <c r="Y103" s="5"/>
      <c r="Z103" s="1"/>
    </row>
    <row r="104" spans="1:26" x14ac:dyDescent="0.25">
      <c r="B104" s="1"/>
      <c r="C104" s="1"/>
      <c r="D104" s="97"/>
      <c r="E104" s="45"/>
      <c r="F104" s="45"/>
      <c r="G104" s="70"/>
      <c r="H104" s="94"/>
      <c r="I104" s="81"/>
      <c r="J104" s="3"/>
      <c r="K104" s="70"/>
      <c r="L104" s="70"/>
      <c r="M104" s="3"/>
      <c r="N104" s="51"/>
      <c r="O104" s="3"/>
      <c r="P104" s="48"/>
      <c r="Q104" s="1"/>
      <c r="R104" s="1"/>
      <c r="S104" s="1"/>
      <c r="T104" s="1"/>
      <c r="U104" s="53"/>
      <c r="V104" s="68"/>
      <c r="W104" s="68"/>
      <c r="X104" s="3"/>
      <c r="Y104" s="5"/>
      <c r="Z104" s="1"/>
    </row>
    <row r="105" spans="1:26" x14ac:dyDescent="0.25">
      <c r="B105" s="1"/>
      <c r="C105" s="1"/>
      <c r="D105" s="98"/>
      <c r="E105" s="45"/>
      <c r="F105" s="45"/>
      <c r="G105" s="45"/>
      <c r="H105" s="94"/>
      <c r="I105" s="81"/>
      <c r="J105" s="3"/>
      <c r="K105" s="70"/>
      <c r="L105" s="70"/>
      <c r="M105" s="3"/>
      <c r="N105" s="51"/>
      <c r="O105" s="224"/>
      <c r="P105" s="48"/>
      <c r="Q105" s="1"/>
      <c r="R105" s="1"/>
      <c r="S105" s="1"/>
      <c r="T105" s="1"/>
      <c r="U105" s="53"/>
      <c r="V105" s="96"/>
      <c r="W105" s="96"/>
      <c r="X105" s="3"/>
      <c r="Y105" s="5"/>
      <c r="Z105" s="1"/>
    </row>
    <row r="106" spans="1:26" ht="25.5" customHeight="1" x14ac:dyDescent="0.25">
      <c r="A106" s="227"/>
      <c r="B106" s="3"/>
      <c r="C106" s="3"/>
      <c r="D106" s="1"/>
      <c r="E106" s="68"/>
      <c r="F106" s="68"/>
      <c r="G106" s="70"/>
      <c r="H106" s="94"/>
      <c r="I106" s="81"/>
      <c r="J106" s="3"/>
      <c r="K106" s="70"/>
      <c r="L106" s="70"/>
      <c r="M106" s="3"/>
      <c r="N106" s="51"/>
      <c r="O106" s="224"/>
      <c r="P106" s="48"/>
      <c r="Q106" s="1"/>
      <c r="R106" s="1"/>
      <c r="S106" s="1"/>
      <c r="T106" s="1"/>
      <c r="U106" s="53"/>
      <c r="V106" s="62"/>
      <c r="W106" s="62"/>
      <c r="X106" s="113"/>
      <c r="Y106" s="5"/>
      <c r="Z106" s="1"/>
    </row>
    <row r="107" spans="1:26" ht="16.5" customHeight="1" x14ac:dyDescent="0.25">
      <c r="A107" s="227"/>
      <c r="B107" s="1"/>
      <c r="C107" s="1"/>
      <c r="D107" s="99"/>
      <c r="E107" s="45"/>
      <c r="F107" s="45"/>
      <c r="G107" s="70"/>
      <c r="H107" s="94"/>
      <c r="I107" s="81"/>
      <c r="J107" s="3"/>
      <c r="K107" s="70"/>
      <c r="L107" s="70"/>
      <c r="M107" s="1"/>
      <c r="N107" s="51"/>
      <c r="O107" s="228"/>
      <c r="P107" s="48"/>
      <c r="Q107" s="1"/>
      <c r="R107" s="1"/>
      <c r="S107" s="1"/>
      <c r="T107" s="1"/>
      <c r="U107" s="55"/>
      <c r="V107" s="63"/>
      <c r="W107" s="63"/>
      <c r="X107" s="113"/>
      <c r="Y107" s="1"/>
      <c r="Z107" s="1"/>
    </row>
    <row r="108" spans="1:26" x14ac:dyDescent="0.25">
      <c r="B108" s="1"/>
      <c r="C108" s="1"/>
      <c r="D108" s="44"/>
      <c r="E108" s="70"/>
      <c r="F108" s="70"/>
      <c r="G108" s="70"/>
      <c r="H108" s="94"/>
      <c r="I108" s="81"/>
      <c r="J108" s="224"/>
      <c r="K108" s="96"/>
      <c r="L108" s="96"/>
      <c r="M108" s="224"/>
      <c r="N108" s="51"/>
      <c r="O108" s="224"/>
      <c r="P108" s="48"/>
      <c r="Q108" s="3"/>
      <c r="R108" s="3"/>
      <c r="S108" s="1"/>
      <c r="T108" s="1"/>
      <c r="U108" s="55"/>
      <c r="V108" s="63"/>
      <c r="W108" s="63"/>
      <c r="X108" s="229"/>
      <c r="Y108" s="1"/>
      <c r="Z108" s="1"/>
    </row>
    <row r="109" spans="1:26" x14ac:dyDescent="0.25">
      <c r="B109" s="1"/>
      <c r="C109" s="1"/>
      <c r="D109" s="44"/>
      <c r="E109" s="70"/>
      <c r="F109" s="70"/>
      <c r="G109" s="70"/>
      <c r="H109" s="94"/>
      <c r="I109" s="3"/>
      <c r="J109" s="1"/>
      <c r="K109" s="70"/>
      <c r="L109" s="70"/>
      <c r="M109" s="96"/>
      <c r="N109" s="51"/>
      <c r="O109" s="49"/>
      <c r="P109" s="48"/>
      <c r="Q109" s="1"/>
      <c r="R109" s="1"/>
      <c r="S109" s="1"/>
      <c r="T109" s="1"/>
      <c r="U109" s="55"/>
      <c r="V109" s="64"/>
      <c r="W109" s="64"/>
      <c r="X109" s="229"/>
      <c r="Y109" s="1"/>
      <c r="Z109" s="1"/>
    </row>
    <row r="110" spans="1:26" x14ac:dyDescent="0.25">
      <c r="B110" s="1"/>
      <c r="C110" s="1"/>
      <c r="D110" s="44"/>
      <c r="E110" s="70"/>
      <c r="F110" s="70"/>
      <c r="G110" s="70"/>
      <c r="H110" s="94"/>
      <c r="I110" s="3"/>
      <c r="J110" s="1"/>
      <c r="K110" s="70"/>
      <c r="L110" s="70"/>
      <c r="M110" s="63"/>
      <c r="N110" s="51"/>
      <c r="O110" s="49"/>
      <c r="P110" s="48"/>
      <c r="Q110" s="3"/>
      <c r="R110" s="3"/>
      <c r="S110" s="1"/>
      <c r="T110" s="1"/>
      <c r="U110" s="55"/>
      <c r="V110" s="63"/>
      <c r="W110" s="63"/>
      <c r="X110" s="229"/>
      <c r="Y110" s="1"/>
      <c r="Z110" s="1"/>
    </row>
    <row r="111" spans="1:26" x14ac:dyDescent="0.25">
      <c r="B111" s="1"/>
      <c r="C111" s="1"/>
      <c r="D111" s="48"/>
      <c r="E111" s="48"/>
      <c r="F111" s="48"/>
      <c r="G111" s="70"/>
      <c r="H111" s="94"/>
      <c r="I111" s="3"/>
      <c r="J111" s="1"/>
      <c r="K111" s="224"/>
      <c r="L111" s="224"/>
      <c r="M111" s="48"/>
      <c r="N111" s="51"/>
      <c r="O111" s="49"/>
      <c r="P111" s="48"/>
      <c r="Q111" s="1"/>
      <c r="R111" s="1"/>
      <c r="S111" s="1"/>
      <c r="T111" s="1"/>
      <c r="U111" s="3"/>
      <c r="V111" s="48"/>
      <c r="W111" s="48"/>
      <c r="X111" s="44"/>
      <c r="Y111" s="1"/>
      <c r="Z111" s="1"/>
    </row>
    <row r="112" spans="1:26" x14ac:dyDescent="0.25">
      <c r="B112" s="1"/>
      <c r="C112" s="1"/>
      <c r="D112" s="100"/>
      <c r="E112" s="101"/>
      <c r="F112" s="230"/>
      <c r="G112" s="101"/>
      <c r="H112" s="101"/>
      <c r="I112" s="1"/>
      <c r="J112" s="1"/>
      <c r="K112" s="5"/>
      <c r="L112" s="1"/>
      <c r="M112" s="1"/>
      <c r="N112" s="44"/>
      <c r="O112" s="49"/>
      <c r="P112" s="48"/>
      <c r="Q112" s="1"/>
      <c r="R112" s="1"/>
      <c r="S112" s="1"/>
      <c r="T112" s="1"/>
      <c r="U112" s="3"/>
      <c r="V112" s="48"/>
      <c r="W112" s="48"/>
      <c r="X112" s="44"/>
      <c r="Y112" s="1"/>
      <c r="Z112" s="1"/>
    </row>
    <row r="113" spans="1:26" x14ac:dyDescent="0.25">
      <c r="B113" s="1"/>
      <c r="C113" s="1"/>
      <c r="D113" s="100"/>
      <c r="E113" s="101"/>
      <c r="F113" s="101"/>
      <c r="G113" s="101"/>
      <c r="H113" s="101"/>
      <c r="I113" s="1"/>
      <c r="J113" s="1"/>
      <c r="K113" s="1"/>
      <c r="L113" s="1"/>
      <c r="M113" s="1"/>
      <c r="N113" s="44"/>
      <c r="O113" s="49"/>
      <c r="P113" s="48"/>
      <c r="Q113" s="1"/>
      <c r="R113" s="1"/>
      <c r="S113" s="1"/>
      <c r="T113" s="1"/>
      <c r="U113" s="3"/>
      <c r="V113" s="68"/>
      <c r="W113" s="68"/>
      <c r="X113" s="3"/>
      <c r="Y113" s="5"/>
      <c r="Z113" s="1"/>
    </row>
    <row r="114" spans="1:26" x14ac:dyDescent="0.25">
      <c r="B114" s="1"/>
      <c r="C114" s="1"/>
      <c r="D114" s="77"/>
      <c r="E114" s="101"/>
      <c r="F114" s="89"/>
      <c r="G114" s="89"/>
      <c r="H114" s="89"/>
      <c r="I114" s="1"/>
      <c r="J114" s="1"/>
      <c r="K114" s="1"/>
      <c r="L114" s="1"/>
      <c r="M114" s="1"/>
      <c r="N114" s="1"/>
      <c r="O114" s="50"/>
      <c r="P114" s="45"/>
      <c r="Q114" s="1"/>
      <c r="R114" s="1"/>
      <c r="S114" s="1"/>
      <c r="T114" s="1"/>
      <c r="U114" s="3"/>
      <c r="V114" s="48"/>
      <c r="W114" s="48"/>
      <c r="X114" s="65"/>
      <c r="Y114" s="1"/>
      <c r="Z114" s="1"/>
    </row>
    <row r="115" spans="1:26" x14ac:dyDescent="0.25">
      <c r="B115" s="1"/>
      <c r="C115" s="1"/>
      <c r="D115" s="44"/>
      <c r="E115" s="86"/>
      <c r="F115" s="102"/>
      <c r="G115" s="86"/>
      <c r="H115" s="86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62"/>
      <c r="W115" s="62"/>
      <c r="X115" s="113"/>
      <c r="Y115" s="5"/>
      <c r="Z115" s="1"/>
    </row>
    <row r="116" spans="1:26" x14ac:dyDescent="0.25">
      <c r="B116" s="1"/>
      <c r="C116" s="1"/>
      <c r="D116" s="79"/>
      <c r="E116" s="70"/>
      <c r="F116" s="70"/>
      <c r="G116" s="70"/>
      <c r="H116" s="103"/>
      <c r="I116" s="1"/>
      <c r="J116" s="1"/>
      <c r="K116" s="3"/>
      <c r="L116" s="1"/>
      <c r="M116" s="104"/>
      <c r="N116" s="1"/>
      <c r="O116" s="87"/>
      <c r="P116" s="1"/>
      <c r="Q116" s="1"/>
      <c r="R116" s="1"/>
      <c r="S116" s="1"/>
      <c r="T116" s="1"/>
      <c r="U116" s="47"/>
      <c r="V116" s="96"/>
      <c r="W116" s="96"/>
      <c r="X116" s="114"/>
      <c r="Y116" s="5"/>
      <c r="Z116" s="1"/>
    </row>
    <row r="117" spans="1:26" x14ac:dyDescent="0.25">
      <c r="B117" s="1"/>
      <c r="C117" s="1"/>
      <c r="D117" s="95"/>
      <c r="E117" s="45"/>
      <c r="F117" s="45"/>
      <c r="G117" s="45"/>
      <c r="H117" s="94"/>
      <c r="I117" s="1"/>
      <c r="J117" s="1"/>
      <c r="K117" s="1"/>
      <c r="L117" s="1"/>
      <c r="M117" s="105"/>
      <c r="N117" s="1"/>
      <c r="O117" s="87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x14ac:dyDescent="0.25">
      <c r="B118" s="1"/>
      <c r="C118" s="1"/>
      <c r="D118" s="106"/>
      <c r="E118" s="45"/>
      <c r="F118" s="45"/>
      <c r="G118" s="45"/>
      <c r="H118" s="94"/>
      <c r="I118" s="1"/>
      <c r="J118" s="1"/>
      <c r="K118" s="1"/>
      <c r="L118" s="1"/>
      <c r="M118" s="48"/>
      <c r="N118" s="1"/>
      <c r="O118" s="87"/>
      <c r="P118" s="1"/>
      <c r="Q118" s="1"/>
      <c r="R118" s="1"/>
      <c r="S118" s="1"/>
      <c r="T118" s="1"/>
      <c r="U118" s="1"/>
      <c r="V118" s="5"/>
      <c r="W118" s="5"/>
      <c r="X118" s="1"/>
      <c r="Y118" s="5"/>
      <c r="Z118" s="1"/>
    </row>
    <row r="119" spans="1:26" x14ac:dyDescent="0.25">
      <c r="B119" s="1"/>
      <c r="C119" s="1"/>
      <c r="D119" s="97"/>
      <c r="E119" s="45"/>
      <c r="F119" s="45"/>
      <c r="G119" s="45"/>
      <c r="H119" s="94"/>
      <c r="I119" s="1"/>
      <c r="J119" s="1"/>
      <c r="K119" s="1"/>
      <c r="L119" s="1"/>
      <c r="M119" s="107"/>
      <c r="N119" s="3"/>
      <c r="O119" s="87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x14ac:dyDescent="0.25">
      <c r="B120" s="1"/>
      <c r="C120" s="1"/>
      <c r="D120" s="93"/>
      <c r="E120" s="70"/>
      <c r="F120" s="70"/>
      <c r="G120" s="70"/>
      <c r="H120" s="94"/>
      <c r="I120" s="3"/>
      <c r="J120" s="1"/>
      <c r="K120" s="3"/>
      <c r="L120" s="3"/>
      <c r="M120" s="96"/>
      <c r="N120" s="1"/>
      <c r="O120" s="87"/>
      <c r="P120" s="1"/>
      <c r="Q120" s="1"/>
      <c r="R120" s="1"/>
      <c r="S120" s="1"/>
      <c r="T120" s="1"/>
      <c r="U120" s="1"/>
      <c r="V120" s="5"/>
      <c r="W120" s="1"/>
      <c r="X120" s="5"/>
      <c r="Y120" s="1"/>
      <c r="Z120" s="1"/>
    </row>
    <row r="121" spans="1:26" x14ac:dyDescent="0.25">
      <c r="A121" s="227"/>
      <c r="B121" s="1"/>
      <c r="C121" s="1"/>
      <c r="D121" s="108"/>
      <c r="E121" s="96"/>
      <c r="F121" s="96"/>
      <c r="G121" s="96"/>
      <c r="H121" s="109"/>
      <c r="I121" s="3"/>
      <c r="J121" s="1"/>
      <c r="K121" s="1"/>
      <c r="L121" s="1"/>
      <c r="M121" s="105"/>
      <c r="N121" s="1"/>
      <c r="O121" s="87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x14ac:dyDescent="0.25">
      <c r="A122" s="23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48"/>
      <c r="N122" s="3"/>
      <c r="O122" s="87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x14ac:dyDescent="0.25">
      <c r="B123" s="1"/>
      <c r="C123" s="1"/>
      <c r="D123" s="1"/>
      <c r="E123" s="5"/>
      <c r="F123" s="5"/>
      <c r="G123" s="1"/>
      <c r="H123" s="1"/>
      <c r="I123" s="1"/>
      <c r="J123" s="1"/>
      <c r="K123" s="1"/>
      <c r="L123" s="1"/>
      <c r="M123" s="48"/>
      <c r="N123" s="3"/>
      <c r="O123" s="87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x14ac:dyDescent="0.25">
      <c r="B124" s="3"/>
      <c r="C124" s="1"/>
      <c r="D124" s="79"/>
      <c r="E124" s="3"/>
      <c r="F124" s="66"/>
      <c r="G124" s="73"/>
      <c r="H124" s="1"/>
      <c r="I124" s="1"/>
      <c r="J124" s="1"/>
      <c r="K124" s="1"/>
      <c r="L124" s="1"/>
      <c r="M124" s="1"/>
      <c r="N124" s="3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x14ac:dyDescent="0.25">
      <c r="B125" s="1"/>
      <c r="C125" s="1"/>
      <c r="D125" s="95"/>
      <c r="E125" s="3"/>
      <c r="F125" s="66"/>
      <c r="G125" s="73"/>
      <c r="H125" s="1"/>
      <c r="I125" s="1"/>
      <c r="J125" s="1"/>
      <c r="K125" s="1"/>
      <c r="L125" s="1"/>
      <c r="M125" s="70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x14ac:dyDescent="0.25">
      <c r="B126" s="1"/>
      <c r="C126" s="1"/>
      <c r="D126" s="1"/>
      <c r="E126" s="55"/>
      <c r="F126" s="110"/>
      <c r="G126" s="1"/>
      <c r="H126" s="1"/>
      <c r="I126" s="5"/>
      <c r="J126" s="1"/>
      <c r="K126" s="1"/>
      <c r="L126" s="1"/>
      <c r="M126" s="66"/>
      <c r="N126" s="52"/>
      <c r="O126" s="70"/>
      <c r="P126" s="3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x14ac:dyDescent="0.25">
      <c r="B128" s="1"/>
      <c r="C128" s="1"/>
      <c r="D128" s="1"/>
      <c r="E128" s="111"/>
      <c r="F128" s="112"/>
      <c r="G128" s="1"/>
      <c r="H128" s="1"/>
      <c r="I128" s="1"/>
      <c r="J128" s="1"/>
      <c r="K128" s="1"/>
      <c r="L128" s="1"/>
      <c r="M128" s="52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2:26" x14ac:dyDescent="0.25">
      <c r="B129" s="1"/>
      <c r="C129" s="3"/>
      <c r="D129" s="1"/>
      <c r="E129" s="1"/>
      <c r="F129" s="1"/>
      <c r="G129" s="1"/>
      <c r="H129" s="1"/>
      <c r="I129" s="3"/>
      <c r="J129" s="48"/>
      <c r="K129" s="1"/>
      <c r="L129" s="1"/>
      <c r="M129" s="52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2:26" x14ac:dyDescent="0.25">
      <c r="B130" s="1"/>
      <c r="C130" s="3"/>
      <c r="D130" s="1"/>
      <c r="E130" s="1"/>
      <c r="F130" s="1"/>
      <c r="G130" s="1"/>
      <c r="H130" s="1"/>
      <c r="I130" s="1"/>
      <c r="J130" s="1"/>
      <c r="K130" s="1"/>
      <c r="L130" s="1"/>
      <c r="M130" s="74"/>
      <c r="N130" s="1"/>
      <c r="O130" s="1"/>
      <c r="P130" s="1"/>
      <c r="Q130" s="1"/>
      <c r="R130" s="1"/>
      <c r="S130" s="1"/>
      <c r="T130" s="1"/>
    </row>
    <row r="131" spans="2:26" x14ac:dyDescent="0.2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74"/>
      <c r="N131" s="1"/>
      <c r="O131" s="1"/>
      <c r="P131" s="1"/>
      <c r="Q131" s="1"/>
      <c r="R131" s="1"/>
      <c r="S131" s="1"/>
      <c r="T131" s="1"/>
    </row>
    <row r="132" spans="2:26" x14ac:dyDescent="0.2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</sheetData>
  <mergeCells count="73">
    <mergeCell ref="B21:C21"/>
    <mergeCell ref="B25:C25"/>
    <mergeCell ref="B29:C29"/>
    <mergeCell ref="B33:C33"/>
    <mergeCell ref="B37:C37"/>
    <mergeCell ref="Q10:Q11"/>
    <mergeCell ref="R10:R11"/>
    <mergeCell ref="B12:C12"/>
    <mergeCell ref="B14:C14"/>
    <mergeCell ref="B18:C18"/>
    <mergeCell ref="A5:A9"/>
    <mergeCell ref="B5:C9"/>
    <mergeCell ref="D5:F9"/>
    <mergeCell ref="G5:I9"/>
    <mergeCell ref="B10:C10"/>
    <mergeCell ref="E10:E11"/>
    <mergeCell ref="F10:F11"/>
    <mergeCell ref="H10:H11"/>
    <mergeCell ref="I10:I11"/>
    <mergeCell ref="B67:C67"/>
    <mergeCell ref="B59:C59"/>
    <mergeCell ref="B62:C62"/>
    <mergeCell ref="B63:C63"/>
    <mergeCell ref="B66:C66"/>
    <mergeCell ref="B61:C61"/>
    <mergeCell ref="B65:C65"/>
    <mergeCell ref="B58:C58"/>
    <mergeCell ref="B43:C43"/>
    <mergeCell ref="B46:C46"/>
    <mergeCell ref="B47:C47"/>
    <mergeCell ref="B50:C50"/>
    <mergeCell ref="B51:C51"/>
    <mergeCell ref="B54:C54"/>
    <mergeCell ref="B55:C55"/>
    <mergeCell ref="B45:C45"/>
    <mergeCell ref="B49:C49"/>
    <mergeCell ref="B53:C53"/>
    <mergeCell ref="B57:C57"/>
    <mergeCell ref="B42:C42"/>
    <mergeCell ref="B27:C27"/>
    <mergeCell ref="B30:C30"/>
    <mergeCell ref="B31:C31"/>
    <mergeCell ref="B34:C34"/>
    <mergeCell ref="B35:C35"/>
    <mergeCell ref="B38:C38"/>
    <mergeCell ref="B39:C39"/>
    <mergeCell ref="B41:C41"/>
    <mergeCell ref="B26:C26"/>
    <mergeCell ref="B15:C15"/>
    <mergeCell ref="B19:C19"/>
    <mergeCell ref="B22:C22"/>
    <mergeCell ref="B23:C23"/>
    <mergeCell ref="K10:K11"/>
    <mergeCell ref="L10:L11"/>
    <mergeCell ref="N10:N11"/>
    <mergeCell ref="O10:O11"/>
    <mergeCell ref="J8:L8"/>
    <mergeCell ref="M8:O8"/>
    <mergeCell ref="P8:R8"/>
    <mergeCell ref="J9:L9"/>
    <mergeCell ref="M9:O9"/>
    <mergeCell ref="D2:Q2"/>
    <mergeCell ref="G3:N3"/>
    <mergeCell ref="R4:T4"/>
    <mergeCell ref="J5:L5"/>
    <mergeCell ref="M5:O5"/>
    <mergeCell ref="P5:R5"/>
    <mergeCell ref="J6:L6"/>
    <mergeCell ref="M6:O6"/>
    <mergeCell ref="P6:R6"/>
    <mergeCell ref="J7:L7"/>
    <mergeCell ref="M7:O7"/>
    <mergeCell ref="P7:R7"/>
  </mergeCells>
  <pageMargins left="0" right="0" top="0" bottom="0" header="0" footer="0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к отчету №1 2021 год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2022-02-07T12:51:36Z</dcterms:modified>
</cp:coreProperties>
</file>